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60" windowWidth="28515" windowHeight="12090" activeTab="5"/>
  </bookViews>
  <sheets>
    <sheet name="Saison 2009-10" sheetId="1" r:id="rId1"/>
    <sheet name="Saison 2010-11" sheetId="2" r:id="rId2"/>
    <sheet name="Saison 2011-12" sheetId="3" r:id="rId3"/>
    <sheet name="Saison 2012-13" sheetId="4" r:id="rId4"/>
    <sheet name="Saison 2013-14" sheetId="5" r:id="rId5"/>
    <sheet name="5-Jahreswertung" sheetId="6" r:id="rId6"/>
  </sheets>
  <definedNames>
    <definedName name="_xlnm._FilterDatabase" localSheetId="5" hidden="1">'5-Jahreswertung'!$B$1:$J$31</definedName>
    <definedName name="_xlnm._FilterDatabase" localSheetId="4" hidden="1">'Saison 2013-14'!$G$2:$M$19</definedName>
  </definedNames>
  <calcPr calcId="145621"/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4" i="4"/>
  <c r="L5" i="4"/>
  <c r="L6" i="4"/>
  <c r="L7" i="4"/>
  <c r="L8" i="4"/>
  <c r="L4" i="3"/>
  <c r="L5" i="3"/>
  <c r="L6" i="3"/>
  <c r="L7" i="3"/>
  <c r="L8" i="3"/>
  <c r="L4" i="2"/>
  <c r="L5" i="2"/>
  <c r="M5" i="2" s="1"/>
  <c r="L6" i="2"/>
  <c r="L7" i="2"/>
  <c r="L8" i="2"/>
  <c r="L4" i="1"/>
  <c r="M4" i="1" s="1"/>
  <c r="L5" i="1"/>
  <c r="L6" i="1"/>
  <c r="L7" i="1"/>
  <c r="L8" i="1"/>
  <c r="M8" i="1" s="1"/>
  <c r="M4" i="5"/>
  <c r="M4" i="4"/>
  <c r="M4" i="3"/>
  <c r="M4" i="2"/>
  <c r="M5" i="5"/>
  <c r="M5" i="4"/>
  <c r="M5" i="3"/>
  <c r="M5" i="1"/>
  <c r="M6" i="5"/>
  <c r="M6" i="4"/>
  <c r="M6" i="3"/>
  <c r="M6" i="2"/>
  <c r="M6" i="1"/>
  <c r="M7" i="5"/>
  <c r="M7" i="4"/>
  <c r="M7" i="3"/>
  <c r="M7" i="2"/>
  <c r="M7" i="1"/>
  <c r="M8" i="5"/>
  <c r="M8" i="4"/>
  <c r="M8" i="3"/>
  <c r="M8" i="2"/>
  <c r="M11" i="5"/>
  <c r="M11" i="4"/>
  <c r="M11" i="3"/>
  <c r="M11" i="2"/>
  <c r="M11" i="1"/>
  <c r="M12" i="5"/>
  <c r="M12" i="4"/>
  <c r="M12" i="3"/>
  <c r="M12" i="2"/>
  <c r="M12" i="1"/>
  <c r="M13" i="5"/>
  <c r="M13" i="4"/>
  <c r="M13" i="3"/>
  <c r="M13" i="2"/>
  <c r="M13" i="1"/>
  <c r="M14" i="5"/>
  <c r="M14" i="4"/>
  <c r="M14" i="3"/>
  <c r="M14" i="2"/>
  <c r="M14" i="1"/>
  <c r="M15" i="5"/>
  <c r="M15" i="4"/>
  <c r="M15" i="3"/>
  <c r="M15" i="2"/>
  <c r="M15" i="1"/>
  <c r="L3" i="5"/>
  <c r="M3" i="5"/>
  <c r="L9" i="5"/>
  <c r="M9" i="5" s="1"/>
  <c r="L10" i="5"/>
  <c r="M10" i="5" s="1"/>
  <c r="L11" i="5"/>
  <c r="L12" i="5"/>
  <c r="L13" i="5"/>
  <c r="L14" i="5"/>
  <c r="L15" i="5"/>
  <c r="L3" i="4"/>
  <c r="M3" i="4" s="1"/>
  <c r="L9" i="4"/>
  <c r="M9" i="4" s="1"/>
  <c r="L10" i="4"/>
  <c r="M10" i="4" s="1"/>
  <c r="L11" i="4"/>
  <c r="L12" i="4"/>
  <c r="L13" i="4"/>
  <c r="L14" i="4"/>
  <c r="L15" i="4"/>
  <c r="L3" i="3"/>
  <c r="M3" i="3" s="1"/>
  <c r="L9" i="3"/>
  <c r="M9" i="3" s="1"/>
  <c r="L10" i="3"/>
  <c r="M10" i="3" s="1"/>
  <c r="L11" i="3"/>
  <c r="L12" i="3"/>
  <c r="L13" i="3"/>
  <c r="L14" i="3"/>
  <c r="L15" i="3"/>
  <c r="L3" i="2"/>
  <c r="M3" i="2" s="1"/>
  <c r="L9" i="2"/>
  <c r="M9" i="2" s="1"/>
  <c r="L10" i="2"/>
  <c r="M10" i="2" s="1"/>
  <c r="L11" i="2"/>
  <c r="L12" i="2"/>
  <c r="L13" i="2"/>
  <c r="L14" i="2"/>
  <c r="L15" i="2"/>
  <c r="L3" i="1"/>
  <c r="M3" i="1" s="1"/>
  <c r="L9" i="1"/>
  <c r="M9" i="1" s="1"/>
  <c r="L10" i="1"/>
  <c r="M10" i="1" s="1"/>
  <c r="L11" i="1"/>
  <c r="L12" i="1"/>
  <c r="L13" i="1"/>
  <c r="L14" i="1"/>
  <c r="L15" i="1"/>
  <c r="K2" i="5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2" i="6"/>
  <c r="H30" i="6" l="1"/>
  <c r="H26" i="6"/>
  <c r="H22" i="6"/>
  <c r="H18" i="6"/>
  <c r="H14" i="6"/>
  <c r="H10" i="6"/>
  <c r="H6" i="6"/>
  <c r="H29" i="6"/>
  <c r="H25" i="6"/>
  <c r="H21" i="6"/>
  <c r="H17" i="6"/>
  <c r="H13" i="6"/>
  <c r="H9" i="6"/>
  <c r="H5" i="6"/>
  <c r="H2" i="6"/>
  <c r="H28" i="6"/>
  <c r="H24" i="6"/>
  <c r="H20" i="6"/>
  <c r="H16" i="6"/>
  <c r="H12" i="6"/>
  <c r="H8" i="6"/>
  <c r="H4" i="6"/>
  <c r="H31" i="6"/>
  <c r="H27" i="6"/>
  <c r="H23" i="6"/>
  <c r="H19" i="6"/>
  <c r="H15" i="6"/>
  <c r="H11" i="6"/>
  <c r="H7" i="6"/>
  <c r="H3" i="6"/>
  <c r="G31" i="6"/>
  <c r="G27" i="6"/>
  <c r="G23" i="6"/>
  <c r="G19" i="6"/>
  <c r="G15" i="6"/>
  <c r="G11" i="6"/>
  <c r="G7" i="6"/>
  <c r="G3" i="6"/>
  <c r="G2" i="6"/>
  <c r="G28" i="6"/>
  <c r="G24" i="6"/>
  <c r="G20" i="6"/>
  <c r="G16" i="6"/>
  <c r="G12" i="6"/>
  <c r="G8" i="6"/>
  <c r="G4" i="6"/>
  <c r="G30" i="6"/>
  <c r="G26" i="6"/>
  <c r="G22" i="6"/>
  <c r="G18" i="6"/>
  <c r="G14" i="6"/>
  <c r="G10" i="6"/>
  <c r="G6" i="6"/>
  <c r="G29" i="6"/>
  <c r="G25" i="6"/>
  <c r="G21" i="6"/>
  <c r="G17" i="6"/>
  <c r="G13" i="6"/>
  <c r="G9" i="6"/>
  <c r="G5" i="6"/>
  <c r="L19" i="1" l="1"/>
  <c r="L18" i="1"/>
  <c r="L17" i="1"/>
  <c r="L16" i="1"/>
  <c r="L2" i="1"/>
  <c r="L23" i="2"/>
  <c r="M23" i="2" s="1"/>
  <c r="L22" i="2"/>
  <c r="M22" i="2" s="1"/>
  <c r="L20" i="2"/>
  <c r="M20" i="2" s="1"/>
  <c r="M16" i="2"/>
  <c r="M17" i="2"/>
  <c r="M18" i="2"/>
  <c r="M19" i="2"/>
  <c r="M2" i="2"/>
  <c r="L16" i="2"/>
  <c r="L17" i="2"/>
  <c r="L18" i="2"/>
  <c r="L19" i="2"/>
  <c r="L2" i="2"/>
  <c r="L23" i="3"/>
  <c r="M23" i="3" s="1"/>
  <c r="L22" i="3"/>
  <c r="M22" i="3" s="1"/>
  <c r="M16" i="3"/>
  <c r="M17" i="3"/>
  <c r="M18" i="3"/>
  <c r="M19" i="3"/>
  <c r="L16" i="3"/>
  <c r="L20" i="3" s="1"/>
  <c r="M20" i="3" s="1"/>
  <c r="L17" i="3"/>
  <c r="L18" i="3"/>
  <c r="L19" i="3"/>
  <c r="L2" i="3"/>
  <c r="M2" i="3" s="1"/>
  <c r="H2" i="4"/>
  <c r="K2" i="4" s="1"/>
  <c r="I2" i="4"/>
  <c r="L2" i="4"/>
  <c r="M2" i="4" s="1"/>
  <c r="H3" i="4"/>
  <c r="K3" i="4" s="1"/>
  <c r="I3" i="4"/>
  <c r="H4" i="4"/>
  <c r="I4" i="4"/>
  <c r="K4" i="4"/>
  <c r="H5" i="4"/>
  <c r="I5" i="4"/>
  <c r="K5" i="4"/>
  <c r="H6" i="4"/>
  <c r="K6" i="4" s="1"/>
  <c r="I6" i="4"/>
  <c r="H7" i="4"/>
  <c r="K7" i="4" s="1"/>
  <c r="I7" i="4"/>
  <c r="H8" i="4"/>
  <c r="K8" i="4" s="1"/>
  <c r="I8" i="4"/>
  <c r="H9" i="4"/>
  <c r="I9" i="4"/>
  <c r="K9" i="4"/>
  <c r="H10" i="4"/>
  <c r="K10" i="4" s="1"/>
  <c r="I10" i="4"/>
  <c r="H11" i="4"/>
  <c r="K11" i="4" s="1"/>
  <c r="I11" i="4"/>
  <c r="H12" i="4"/>
  <c r="I12" i="4"/>
  <c r="K12" i="4"/>
  <c r="H13" i="4"/>
  <c r="I13" i="4"/>
  <c r="K13" i="4"/>
  <c r="H14" i="4"/>
  <c r="K14" i="4" s="1"/>
  <c r="I14" i="4"/>
  <c r="H15" i="4"/>
  <c r="I15" i="4"/>
  <c r="H16" i="4"/>
  <c r="K16" i="4" s="1"/>
  <c r="I16" i="4"/>
  <c r="L16" i="4"/>
  <c r="H17" i="4"/>
  <c r="I17" i="4"/>
  <c r="K17" i="4"/>
  <c r="L17" i="4"/>
  <c r="M17" i="4" s="1"/>
  <c r="H18" i="4"/>
  <c r="K18" i="4" s="1"/>
  <c r="I18" i="4"/>
  <c r="I20" i="4" s="1"/>
  <c r="L18" i="4"/>
  <c r="H19" i="4"/>
  <c r="I19" i="4"/>
  <c r="L19" i="4"/>
  <c r="H23" i="4"/>
  <c r="I23" i="4"/>
  <c r="L19" i="5"/>
  <c r="I19" i="5"/>
  <c r="H19" i="5"/>
  <c r="K19" i="5" s="1"/>
  <c r="L18" i="5"/>
  <c r="I18" i="5"/>
  <c r="H18" i="5"/>
  <c r="L17" i="5"/>
  <c r="I17" i="5"/>
  <c r="H17" i="5"/>
  <c r="K17" i="5" s="1"/>
  <c r="I13" i="5"/>
  <c r="H13" i="5"/>
  <c r="K13" i="5" s="1"/>
  <c r="I15" i="5"/>
  <c r="H15" i="5"/>
  <c r="K15" i="5" s="1"/>
  <c r="I11" i="5"/>
  <c r="H11" i="5"/>
  <c r="I14" i="5"/>
  <c r="H14" i="5"/>
  <c r="K14" i="5" s="1"/>
  <c r="L16" i="5"/>
  <c r="I16" i="5"/>
  <c r="H16" i="5"/>
  <c r="K16" i="5" s="1"/>
  <c r="I7" i="5"/>
  <c r="H7" i="5"/>
  <c r="K7" i="5" s="1"/>
  <c r="I9" i="5"/>
  <c r="H9" i="5"/>
  <c r="K9" i="5" s="1"/>
  <c r="I10" i="5"/>
  <c r="H10" i="5"/>
  <c r="K10" i="5" s="1"/>
  <c r="I5" i="5"/>
  <c r="H5" i="5"/>
  <c r="K5" i="5" s="1"/>
  <c r="I12" i="5"/>
  <c r="H12" i="5"/>
  <c r="K12" i="5" s="1"/>
  <c r="L2" i="5"/>
  <c r="I2" i="5"/>
  <c r="H2" i="5"/>
  <c r="I4" i="5"/>
  <c r="H4" i="5"/>
  <c r="I8" i="5"/>
  <c r="H8" i="5"/>
  <c r="K8" i="5" s="1"/>
  <c r="I6" i="5"/>
  <c r="H6" i="5"/>
  <c r="K6" i="5" s="1"/>
  <c r="I3" i="5"/>
  <c r="H3" i="5"/>
  <c r="I19" i="3"/>
  <c r="H19" i="3"/>
  <c r="K19" i="3" s="1"/>
  <c r="I18" i="3"/>
  <c r="H18" i="3"/>
  <c r="K18" i="3" s="1"/>
  <c r="I17" i="3"/>
  <c r="H17" i="3"/>
  <c r="K17" i="3" s="1"/>
  <c r="I16" i="3"/>
  <c r="H16" i="3"/>
  <c r="K16" i="3" s="1"/>
  <c r="I15" i="3"/>
  <c r="H15" i="3"/>
  <c r="K15" i="3" s="1"/>
  <c r="I11" i="3"/>
  <c r="H11" i="3"/>
  <c r="K11" i="3" s="1"/>
  <c r="I10" i="3"/>
  <c r="H10" i="3"/>
  <c r="K10" i="3" s="1"/>
  <c r="I9" i="3"/>
  <c r="H9" i="3"/>
  <c r="K9" i="3" s="1"/>
  <c r="I14" i="3"/>
  <c r="H14" i="3"/>
  <c r="K14" i="3" s="1"/>
  <c r="I8" i="3"/>
  <c r="H8" i="3"/>
  <c r="K8" i="3" s="1"/>
  <c r="I13" i="3"/>
  <c r="H13" i="3"/>
  <c r="K13" i="3" s="1"/>
  <c r="I7" i="3"/>
  <c r="H7" i="3"/>
  <c r="K7" i="3" s="1"/>
  <c r="I12" i="3"/>
  <c r="H12" i="3"/>
  <c r="K12" i="3" s="1"/>
  <c r="I6" i="3"/>
  <c r="H6" i="3"/>
  <c r="K6" i="3" s="1"/>
  <c r="I5" i="3"/>
  <c r="H5" i="3"/>
  <c r="K5" i="3" s="1"/>
  <c r="I4" i="3"/>
  <c r="H4" i="3"/>
  <c r="K4" i="3" s="1"/>
  <c r="I3" i="3"/>
  <c r="H3" i="3"/>
  <c r="K3" i="3" s="1"/>
  <c r="I2" i="3"/>
  <c r="H2" i="3"/>
  <c r="I15" i="2"/>
  <c r="H15" i="2"/>
  <c r="K15" i="2" s="1"/>
  <c r="I12" i="2"/>
  <c r="H12" i="2"/>
  <c r="K12" i="2" s="1"/>
  <c r="I17" i="2"/>
  <c r="H17" i="2"/>
  <c r="K17" i="2" s="1"/>
  <c r="I6" i="2"/>
  <c r="H6" i="2"/>
  <c r="K6" i="2" s="1"/>
  <c r="I18" i="2"/>
  <c r="H18" i="2"/>
  <c r="K18" i="2" s="1"/>
  <c r="I16" i="2"/>
  <c r="H16" i="2"/>
  <c r="K16" i="2" s="1"/>
  <c r="I19" i="2"/>
  <c r="H19" i="2"/>
  <c r="K19" i="2" s="1"/>
  <c r="I11" i="2"/>
  <c r="H11" i="2"/>
  <c r="K11" i="2" s="1"/>
  <c r="I13" i="2"/>
  <c r="H13" i="2"/>
  <c r="K13" i="2" s="1"/>
  <c r="I5" i="2"/>
  <c r="H5" i="2"/>
  <c r="K5" i="2" s="1"/>
  <c r="I10" i="2"/>
  <c r="H10" i="2"/>
  <c r="K10" i="2" s="1"/>
  <c r="I8" i="2"/>
  <c r="H8" i="2"/>
  <c r="K8" i="2" s="1"/>
  <c r="I4" i="2"/>
  <c r="H4" i="2"/>
  <c r="K4" i="2" s="1"/>
  <c r="I9" i="2"/>
  <c r="H9" i="2"/>
  <c r="K9" i="2" s="1"/>
  <c r="I14" i="2"/>
  <c r="H14" i="2"/>
  <c r="K14" i="2" s="1"/>
  <c r="I2" i="2"/>
  <c r="H2" i="2"/>
  <c r="K2" i="2" s="1"/>
  <c r="I7" i="2"/>
  <c r="H7" i="2"/>
  <c r="I3" i="2"/>
  <c r="H3" i="2"/>
  <c r="I13" i="1"/>
  <c r="I14" i="1"/>
  <c r="I7" i="1"/>
  <c r="I16" i="1"/>
  <c r="I11" i="1"/>
  <c r="I4" i="1"/>
  <c r="I6" i="1"/>
  <c r="I17" i="1"/>
  <c r="I15" i="1"/>
  <c r="I8" i="1"/>
  <c r="I9" i="1"/>
  <c r="I10" i="1"/>
  <c r="I3" i="1"/>
  <c r="I5" i="1"/>
  <c r="I18" i="1"/>
  <c r="I12" i="1"/>
  <c r="I19" i="1"/>
  <c r="I2" i="1"/>
  <c r="H13" i="1"/>
  <c r="K13" i="1" s="1"/>
  <c r="H14" i="1"/>
  <c r="K14" i="1" s="1"/>
  <c r="H7" i="1"/>
  <c r="K7" i="1" s="1"/>
  <c r="H16" i="1"/>
  <c r="K16" i="1" s="1"/>
  <c r="H11" i="1"/>
  <c r="K11" i="1" s="1"/>
  <c r="H4" i="1"/>
  <c r="K4" i="1" s="1"/>
  <c r="H6" i="1"/>
  <c r="K6" i="1" s="1"/>
  <c r="H17" i="1"/>
  <c r="K17" i="1" s="1"/>
  <c r="H15" i="1"/>
  <c r="K15" i="1" s="1"/>
  <c r="H8" i="1"/>
  <c r="K8" i="1" s="1"/>
  <c r="H9" i="1"/>
  <c r="K9" i="1" s="1"/>
  <c r="H10" i="1"/>
  <c r="K10" i="1" s="1"/>
  <c r="H3" i="1"/>
  <c r="K3" i="1" s="1"/>
  <c r="H5" i="1"/>
  <c r="K5" i="1" s="1"/>
  <c r="H18" i="1"/>
  <c r="K18" i="1" s="1"/>
  <c r="H12" i="1"/>
  <c r="K12" i="1" s="1"/>
  <c r="H19" i="1"/>
  <c r="K19" i="1" s="1"/>
  <c r="H2" i="1"/>
  <c r="K2" i="1" s="1"/>
  <c r="M16" i="1" l="1"/>
  <c r="M17" i="1"/>
  <c r="M2" i="1"/>
  <c r="M18" i="1"/>
  <c r="M19" i="1"/>
  <c r="J19" i="6"/>
  <c r="I19" i="6" s="1"/>
  <c r="M16" i="4"/>
  <c r="H20" i="4"/>
  <c r="L23" i="1"/>
  <c r="M23" i="1" s="1"/>
  <c r="L22" i="1"/>
  <c r="M22" i="1" s="1"/>
  <c r="L20" i="1"/>
  <c r="M20" i="1" s="1"/>
  <c r="I23" i="1"/>
  <c r="I20" i="1"/>
  <c r="I22" i="1"/>
  <c r="H23" i="1"/>
  <c r="H22" i="1"/>
  <c r="H20" i="1"/>
  <c r="I22" i="3"/>
  <c r="L20" i="4"/>
  <c r="M20" i="4" s="1"/>
  <c r="L23" i="4"/>
  <c r="M23" i="4" s="1"/>
  <c r="M19" i="4"/>
  <c r="L22" i="4"/>
  <c r="I22" i="4"/>
  <c r="K19" i="4"/>
  <c r="K15" i="4"/>
  <c r="M18" i="4"/>
  <c r="H22" i="4"/>
  <c r="I22" i="5"/>
  <c r="M18" i="5"/>
  <c r="H23" i="5"/>
  <c r="M19" i="5"/>
  <c r="M2" i="5"/>
  <c r="M16" i="5"/>
  <c r="I23" i="5"/>
  <c r="K4" i="5"/>
  <c r="K3" i="5"/>
  <c r="J11" i="6"/>
  <c r="I11" i="6" s="1"/>
  <c r="K11" i="5"/>
  <c r="K18" i="5"/>
  <c r="H20" i="5"/>
  <c r="H22" i="5"/>
  <c r="M17" i="5"/>
  <c r="I20" i="5"/>
  <c r="J16" i="6" s="1"/>
  <c r="I16" i="6" s="1"/>
  <c r="L20" i="5"/>
  <c r="L22" i="5"/>
  <c r="L23" i="5"/>
  <c r="H23" i="3"/>
  <c r="I23" i="3"/>
  <c r="K2" i="3"/>
  <c r="H20" i="3"/>
  <c r="H22" i="3"/>
  <c r="I20" i="3"/>
  <c r="H23" i="2"/>
  <c r="I22" i="2"/>
  <c r="I23" i="2"/>
  <c r="H20" i="2"/>
  <c r="I20" i="2"/>
  <c r="H22" i="2"/>
  <c r="K7" i="2"/>
  <c r="K3" i="2"/>
  <c r="J15" i="6" l="1"/>
  <c r="I15" i="6" s="1"/>
  <c r="J14" i="6"/>
  <c r="I14" i="6" s="1"/>
  <c r="J9" i="6"/>
  <c r="I9" i="6" s="1"/>
  <c r="J8" i="6"/>
  <c r="I8" i="6" s="1"/>
  <c r="J30" i="6"/>
  <c r="I30" i="6" s="1"/>
  <c r="J31" i="6"/>
  <c r="I31" i="6" s="1"/>
  <c r="J26" i="6"/>
  <c r="I26" i="6" s="1"/>
  <c r="J21" i="6"/>
  <c r="I21" i="6" s="1"/>
  <c r="J18" i="6"/>
  <c r="I18" i="6" s="1"/>
  <c r="J2" i="6"/>
  <c r="I2" i="6" s="1"/>
  <c r="J5" i="6"/>
  <c r="I5" i="6" s="1"/>
  <c r="J4" i="6"/>
  <c r="I4" i="6" s="1"/>
  <c r="J27" i="6"/>
  <c r="I27" i="6" s="1"/>
  <c r="J22" i="6"/>
  <c r="I22" i="6" s="1"/>
  <c r="J28" i="6"/>
  <c r="I28" i="6" s="1"/>
  <c r="J10" i="6"/>
  <c r="I10" i="6" s="1"/>
  <c r="J13" i="6"/>
  <c r="I13" i="6" s="1"/>
  <c r="J12" i="6"/>
  <c r="I12" i="6" s="1"/>
  <c r="J23" i="6"/>
  <c r="I23" i="6" s="1"/>
  <c r="J29" i="6"/>
  <c r="I29" i="6" s="1"/>
  <c r="J24" i="6"/>
  <c r="I24" i="6" s="1"/>
  <c r="J7" i="6"/>
  <c r="I7" i="6" s="1"/>
  <c r="J6" i="6"/>
  <c r="I6" i="6" s="1"/>
  <c r="J17" i="6"/>
  <c r="I17" i="6" s="1"/>
  <c r="J3" i="6"/>
  <c r="I3" i="6" s="1"/>
  <c r="J25" i="6"/>
  <c r="I25" i="6" s="1"/>
  <c r="J20" i="6"/>
  <c r="I20" i="6" s="1"/>
  <c r="M23" i="5"/>
  <c r="M22" i="4"/>
  <c r="M22" i="5"/>
  <c r="M20" i="5"/>
</calcChain>
</file>

<file path=xl/sharedStrings.xml><?xml version="1.0" encoding="utf-8"?>
<sst xmlns="http://schemas.openxmlformats.org/spreadsheetml/2006/main" count="720" uniqueCount="114">
  <si>
    <t>ST</t>
  </si>
  <si>
    <t>Heim</t>
  </si>
  <si>
    <t>Auswärts</t>
  </si>
  <si>
    <t>Distanz</t>
  </si>
  <si>
    <t>Bielefeld</t>
  </si>
  <si>
    <t>Rostock</t>
  </si>
  <si>
    <t>Aachen</t>
  </si>
  <si>
    <t>St. Pauli</t>
  </si>
  <si>
    <t>Karlsruhe</t>
  </si>
  <si>
    <t>Duisburg</t>
  </si>
  <si>
    <t>Düsseldorf</t>
  </si>
  <si>
    <t>Cottbus</t>
  </si>
  <si>
    <t>-</t>
  </si>
  <si>
    <t>Union</t>
  </si>
  <si>
    <t>Fürth</t>
  </si>
  <si>
    <t>Paderborn</t>
  </si>
  <si>
    <t>Lautern</t>
  </si>
  <si>
    <t>Augsburg</t>
  </si>
  <si>
    <t>Ahlen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</si>
  <si>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</si>
  <si>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</si>
  <si>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</si>
  <si>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</si>
  <si>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</si>
  <si>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</si>
  <si>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</si>
  <si>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</si>
  <si>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</si>
  <si>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</si>
  <si>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</si>
  <si>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</si>
  <si>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</si>
  <si>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</si>
  <si>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</si>
  <si>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</si>
  <si>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</si>
  <si>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</si>
  <si>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Summe</t>
  </si>
  <si>
    <t>Aufsteiger</t>
  </si>
  <si>
    <t>Absteiger</t>
  </si>
  <si>
    <t>Team</t>
  </si>
  <si>
    <t>Montagsspiele</t>
  </si>
  <si>
    <t>Auf-/Absteiger</t>
  </si>
  <si>
    <t>Spiele in %</t>
  </si>
  <si>
    <t>AW-km</t>
  </si>
  <si>
    <t>AW-km im Schnitt</t>
  </si>
  <si>
    <t>FSV Frankfurt</t>
  </si>
  <si>
    <t>Koblenz</t>
  </si>
  <si>
    <t>Oberhausen</t>
  </si>
  <si>
    <t>davon ausw.</t>
  </si>
  <si>
    <t>grumbeerstambes.de</t>
  </si>
  <si>
    <t>Bochum</t>
  </si>
  <si>
    <t>Hertha</t>
  </si>
  <si>
    <t>Aue</t>
  </si>
  <si>
    <t>Osnabrück</t>
  </si>
  <si>
    <t>Ingolstadt</t>
  </si>
  <si>
    <t>SGE</t>
  </si>
  <si>
    <t>Dresden</t>
  </si>
  <si>
    <t>Braunschweig</t>
  </si>
  <si>
    <t>Köln</t>
  </si>
  <si>
    <t>Aalen</t>
  </si>
  <si>
    <t>Regensburg</t>
  </si>
  <si>
    <t>Sandhausen</t>
  </si>
  <si>
    <t>Saison 2009/10</t>
  </si>
  <si>
    <t>Saison 2010/11</t>
  </si>
  <si>
    <t>Saison 2011/12</t>
  </si>
  <si>
    <t>Saison 2012/13</t>
  </si>
  <si>
    <t>Saison 2013/14</t>
  </si>
  <si>
    <t>1. FC Kaiserslautern</t>
  </si>
  <si>
    <t>Arminia Bielefeld</t>
  </si>
  <si>
    <t>FC St. Pauli</t>
  </si>
  <si>
    <t>F.C. Hansa Rostock</t>
  </si>
  <si>
    <t>Karlsruher SC</t>
  </si>
  <si>
    <t>Alemannia Aachen</t>
  </si>
  <si>
    <t>Fortuna Düsseldorf</t>
  </si>
  <si>
    <t>Union Berlin</t>
  </si>
  <si>
    <t>MSV Duisburg</t>
  </si>
  <si>
    <t>FC Augsburg</t>
  </si>
  <si>
    <t>SpVgg Greuther Fürth</t>
  </si>
  <si>
    <t>Rot Weiss Ahlen</t>
  </si>
  <si>
    <t>Energie Cottbus</t>
  </si>
  <si>
    <t>SC Paderborn</t>
  </si>
  <si>
    <t>TuS Koblenz</t>
  </si>
  <si>
    <t>Rot-Weiß Oberhausen</t>
  </si>
  <si>
    <t>VfL Bochum</t>
  </si>
  <si>
    <t>Hertha BSC</t>
  </si>
  <si>
    <t>Erzgebirge Aue</t>
  </si>
  <si>
    <t>VfL Osnabrück</t>
  </si>
  <si>
    <t>Eintracht Frankfurt</t>
  </si>
  <si>
    <t>Eintracht Braunschweig</t>
  </si>
  <si>
    <t>Dynamo Dresden</t>
  </si>
  <si>
    <t>1. FC Köln</t>
  </si>
  <si>
    <t>VfR Aalen</t>
  </si>
  <si>
    <t>SV Sandhausen</t>
  </si>
  <si>
    <t>SSV Jahn Regensburg</t>
  </si>
  <si>
    <t>Abkürzung</t>
  </si>
  <si>
    <t>Verein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</si>
  <si>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</si>
  <si>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</si>
  <si>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</si>
  <si>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</si>
  <si>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</si>
  <si>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</si>
  <si>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</si>
  <si>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</si>
  <si>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</si>
  <si>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</si>
  <si>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Saison 2. Liga</t>
  </si>
  <si>
    <t>davon auswärts</t>
  </si>
  <si>
    <t>AW-km/Saison</t>
  </si>
  <si>
    <t>AW-km gesamt</t>
  </si>
  <si>
    <t>MS pro Saison</t>
  </si>
  <si>
    <t>TSV 1860 München</t>
  </si>
  <si>
    <t>FC Ingolstadt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</si>
</sst>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164" fontId="0" fillId="0" borderId="1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0" fontId="0" fillId="0" borderId="2" xfId="0" applyBorder="1"/>
    <xf numFmtId="0" fontId="2" fillId="0" borderId="2" xfId="0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left"/>
    </xf>
    <xf numFmtId="0" fontId="3" fillId="0" borderId="0" xfId="0" applyFont="1" applyAlignment="1"/>
    <xf numFmtId="0" fontId="0" fillId="0" borderId="0" xfId="0" applyBorder="1"/>
    <xf numFmtId="2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Border="1"/>
    <xf numFmtId="0" fontId="0" fillId="0" borderId="0" xfId="0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37"/>
  <sheetViews>
    <sheetView workbookViewId="0">
      <selection activeCell="M30" sqref="M30"/>
    </sheetView>
  </sheetViews>
  <sheetFormatPr baseColWidth="10" defaultRowHeight="15" x14ac:dyDescent="0.25"/>
  <cols>
    <col min="1" max="1" width="3" style="1" bestFit="1" customWidth="1"/>
    <col min="2" max="3" width="13.28515625" bestFit="1" customWidth="1"/>
    <col min="4" max="4" width="7.42578125" bestFit="1" customWidth="1"/>
    <col min="6" max="6" width="3.5703125" bestFit="1" customWidth="1"/>
    <col min="7" max="7" width="13.28515625" bestFit="1" customWidth="1"/>
    <col min="8" max="8" width="14.140625" bestFit="1" customWidth="1"/>
    <col min="9" max="9" width="12" style="3" bestFit="1" customWidth="1"/>
    <col min="10" max="10" width="14.28515625" bestFit="1" customWidth="1"/>
    <col min="11" max="11" width="10.7109375" bestFit="1" customWidth="1"/>
    <col min="12" max="12" width="7.7109375" bestFit="1" customWidth="1"/>
    <col min="13" max="13" width="17.140625" bestFit="1" customWidth="1"/>
  </cols>
  <sheetData>
    <row r="1" spans="1:13" s="1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F1" s="39"/>
      <c r="G1" s="39" t="s">
        <v>40</v>
      </c>
      <c r="H1" s="39" t="s">
        <v>41</v>
      </c>
      <c r="I1" s="39" t="s">
        <v>49</v>
      </c>
      <c r="J1" s="39" t="s">
        <v>42</v>
      </c>
      <c r="K1" s="39" t="s">
        <v>43</v>
      </c>
      <c r="L1" s="39" t="s">
        <v>44</v>
      </c>
      <c r="M1" s="39" t="s">
        <v>45</v>
      </c>
    </row>
    <row r="2" spans="1:13" x14ac:dyDescent="0.25">
      <c r="A2" s="5">
        <v>1</v>
      </c>
      <c r="B2" s="6" t="s">
        <v>4</v>
      </c>
      <c r="C2" s="6" t="s">
        <v>5</v>
      </c>
      <c r="D2" s="22">
        <v>852</v>
      </c>
      <c r="F2" s="41" t="s">
        <v>19</v>
      </c>
      <c r="G2" s="40" t="s">
        <v>16</v>
      </c>
      <c r="H2" s="41">
        <f t="shared" ref="H2:H19" si="0">COUNTIF($B$2:$C$35,G2)</f>
        <v>8</v>
      </c>
      <c r="I2" s="41">
        <f t="shared" ref="I2:I19" si="1">COUNTIF($C$2:$C$35,G2)</f>
        <v>5</v>
      </c>
      <c r="J2" s="41"/>
      <c r="K2" s="9">
        <f t="shared" ref="K2:K19" si="2">H2/34</f>
        <v>0.23529411764705882</v>
      </c>
      <c r="L2" s="22">
        <f>SUMIF($C$2:$C$35,G2,$D$2:$D$35)</f>
        <v>4048</v>
      </c>
      <c r="M2" s="22">
        <f>IFERROR(L2/H2,0)</f>
        <v>506</v>
      </c>
    </row>
    <row r="3" spans="1:13" x14ac:dyDescent="0.25">
      <c r="A3" s="5">
        <v>2</v>
      </c>
      <c r="B3" s="6" t="s">
        <v>6</v>
      </c>
      <c r="C3" s="6" t="s">
        <v>7</v>
      </c>
      <c r="D3" s="22">
        <v>974</v>
      </c>
      <c r="F3" s="41" t="s">
        <v>20</v>
      </c>
      <c r="G3" s="8" t="s">
        <v>4</v>
      </c>
      <c r="H3" s="41">
        <f t="shared" si="0"/>
        <v>7</v>
      </c>
      <c r="I3" s="41">
        <f t="shared" si="1"/>
        <v>4</v>
      </c>
      <c r="J3" s="41" t="s">
        <v>39</v>
      </c>
      <c r="K3" s="9">
        <f t="shared" si="2"/>
        <v>0.20588235294117646</v>
      </c>
      <c r="L3" s="22">
        <f t="shared" ref="L3:L19" si="3">SUMIF($C$2:$C$35,G3,$D$2:$D$35)</f>
        <v>2692</v>
      </c>
      <c r="M3" s="22">
        <f t="shared" ref="M3:M20" si="4">IFERROR(L3/H3,0)</f>
        <v>384.57142857142856</v>
      </c>
    </row>
    <row r="4" spans="1:13" x14ac:dyDescent="0.25">
      <c r="A4" s="5">
        <v>3</v>
      </c>
      <c r="B4" s="6">
        <v>1860</v>
      </c>
      <c r="C4" s="6" t="s">
        <v>8</v>
      </c>
      <c r="D4" s="22">
        <v>600</v>
      </c>
      <c r="F4" s="41" t="s">
        <v>21</v>
      </c>
      <c r="G4" s="8" t="s">
        <v>7</v>
      </c>
      <c r="H4" s="41">
        <f t="shared" si="0"/>
        <v>5</v>
      </c>
      <c r="I4" s="41">
        <f t="shared" si="1"/>
        <v>4</v>
      </c>
      <c r="J4" s="41"/>
      <c r="K4" s="9">
        <f t="shared" si="2"/>
        <v>0.14705882352941177</v>
      </c>
      <c r="L4" s="22">
        <f t="shared" si="3"/>
        <v>3346</v>
      </c>
      <c r="M4" s="22">
        <f t="shared" si="4"/>
        <v>669.2</v>
      </c>
    </row>
    <row r="5" spans="1:13" x14ac:dyDescent="0.25">
      <c r="A5" s="5">
        <v>4</v>
      </c>
      <c r="B5" s="6" t="s">
        <v>9</v>
      </c>
      <c r="C5" s="6" t="s">
        <v>10</v>
      </c>
      <c r="D5" s="22">
        <v>56</v>
      </c>
      <c r="F5" s="41" t="s">
        <v>22</v>
      </c>
      <c r="G5" s="8" t="s">
        <v>5</v>
      </c>
      <c r="H5" s="41">
        <f t="shared" si="0"/>
        <v>6</v>
      </c>
      <c r="I5" s="41">
        <f t="shared" si="1"/>
        <v>3</v>
      </c>
      <c r="J5" s="41"/>
      <c r="K5" s="9">
        <f t="shared" si="2"/>
        <v>0.17647058823529413</v>
      </c>
      <c r="L5" s="22">
        <f t="shared" si="3"/>
        <v>2880</v>
      </c>
      <c r="M5" s="22">
        <f t="shared" si="4"/>
        <v>480</v>
      </c>
    </row>
    <row r="6" spans="1:13" x14ac:dyDescent="0.25">
      <c r="A6" s="5">
        <v>5</v>
      </c>
      <c r="B6" s="6" t="s">
        <v>11</v>
      </c>
      <c r="C6" s="6" t="s">
        <v>8</v>
      </c>
      <c r="D6" s="22">
        <v>1354</v>
      </c>
      <c r="F6" s="41" t="s">
        <v>23</v>
      </c>
      <c r="G6" s="8" t="s">
        <v>8</v>
      </c>
      <c r="H6" s="41">
        <f t="shared" si="0"/>
        <v>4</v>
      </c>
      <c r="I6" s="41">
        <f t="shared" si="1"/>
        <v>3</v>
      </c>
      <c r="J6" s="41" t="s">
        <v>39</v>
      </c>
      <c r="K6" s="9">
        <f t="shared" si="2"/>
        <v>0.11764705882352941</v>
      </c>
      <c r="L6" s="22">
        <f t="shared" si="3"/>
        <v>2848</v>
      </c>
      <c r="M6" s="22">
        <f t="shared" si="4"/>
        <v>712</v>
      </c>
    </row>
    <row r="7" spans="1:13" x14ac:dyDescent="0.25">
      <c r="A7" s="5">
        <v>6</v>
      </c>
      <c r="B7" s="6" t="s">
        <v>12</v>
      </c>
      <c r="C7" s="6" t="s">
        <v>12</v>
      </c>
      <c r="D7" s="22" t="s">
        <v>12</v>
      </c>
      <c r="F7" s="41" t="s">
        <v>24</v>
      </c>
      <c r="G7" s="8" t="s">
        <v>6</v>
      </c>
      <c r="H7" s="41">
        <f t="shared" si="0"/>
        <v>5</v>
      </c>
      <c r="I7" s="41">
        <f t="shared" si="1"/>
        <v>2</v>
      </c>
      <c r="J7" s="41"/>
      <c r="K7" s="9">
        <f t="shared" si="2"/>
        <v>0.14705882352941177</v>
      </c>
      <c r="L7" s="22">
        <f t="shared" si="3"/>
        <v>1114</v>
      </c>
      <c r="M7" s="22">
        <f t="shared" si="4"/>
        <v>222.8</v>
      </c>
    </row>
    <row r="8" spans="1:13" x14ac:dyDescent="0.25">
      <c r="A8" s="5">
        <v>7</v>
      </c>
      <c r="B8" s="6" t="s">
        <v>10</v>
      </c>
      <c r="C8" s="6" t="s">
        <v>6</v>
      </c>
      <c r="D8" s="22">
        <v>176</v>
      </c>
      <c r="F8" s="41" t="s">
        <v>25</v>
      </c>
      <c r="G8" s="8" t="s">
        <v>10</v>
      </c>
      <c r="H8" s="41">
        <f t="shared" si="0"/>
        <v>5</v>
      </c>
      <c r="I8" s="41">
        <f t="shared" si="1"/>
        <v>2</v>
      </c>
      <c r="J8" s="41" t="s">
        <v>38</v>
      </c>
      <c r="K8" s="9">
        <f t="shared" si="2"/>
        <v>0.14705882352941177</v>
      </c>
      <c r="L8" s="22">
        <f t="shared" si="3"/>
        <v>226</v>
      </c>
      <c r="M8" s="22">
        <f t="shared" si="4"/>
        <v>45.2</v>
      </c>
    </row>
    <row r="9" spans="1:13" x14ac:dyDescent="0.25">
      <c r="A9" s="5">
        <v>8</v>
      </c>
      <c r="B9" s="6" t="s">
        <v>8</v>
      </c>
      <c r="C9" s="6" t="s">
        <v>4</v>
      </c>
      <c r="D9" s="22">
        <v>894</v>
      </c>
      <c r="F9" s="41" t="s">
        <v>26</v>
      </c>
      <c r="G9" s="40">
        <v>1860</v>
      </c>
      <c r="H9" s="41">
        <f t="shared" si="0"/>
        <v>4</v>
      </c>
      <c r="I9" s="41">
        <f t="shared" si="1"/>
        <v>2</v>
      </c>
      <c r="J9" s="41"/>
      <c r="K9" s="9">
        <f t="shared" si="2"/>
        <v>0.11764705882352941</v>
      </c>
      <c r="L9" s="22">
        <f t="shared" si="3"/>
        <v>2108</v>
      </c>
      <c r="M9" s="22">
        <f t="shared" si="4"/>
        <v>527</v>
      </c>
    </row>
    <row r="10" spans="1:13" x14ac:dyDescent="0.25">
      <c r="A10" s="5">
        <v>9</v>
      </c>
      <c r="B10" s="6" t="s">
        <v>13</v>
      </c>
      <c r="C10" s="6" t="s">
        <v>14</v>
      </c>
      <c r="D10" s="22">
        <v>912</v>
      </c>
      <c r="F10" s="41" t="s">
        <v>27</v>
      </c>
      <c r="G10" s="8" t="s">
        <v>13</v>
      </c>
      <c r="H10" s="41">
        <f t="shared" si="0"/>
        <v>4</v>
      </c>
      <c r="I10" s="41">
        <f t="shared" si="1"/>
        <v>2</v>
      </c>
      <c r="J10" s="41" t="s">
        <v>38</v>
      </c>
      <c r="K10" s="9">
        <f t="shared" si="2"/>
        <v>0.11764705882352941</v>
      </c>
      <c r="L10" s="22">
        <f t="shared" si="3"/>
        <v>716</v>
      </c>
      <c r="M10" s="22">
        <f t="shared" si="4"/>
        <v>179</v>
      </c>
    </row>
    <row r="11" spans="1:13" x14ac:dyDescent="0.25">
      <c r="A11" s="5">
        <v>10</v>
      </c>
      <c r="B11" s="6" t="s">
        <v>15</v>
      </c>
      <c r="C11" s="6" t="s">
        <v>4</v>
      </c>
      <c r="D11" s="22">
        <v>94</v>
      </c>
      <c r="F11" s="41" t="s">
        <v>28</v>
      </c>
      <c r="G11" s="8" t="s">
        <v>9</v>
      </c>
      <c r="H11" s="41">
        <f t="shared" si="0"/>
        <v>4</v>
      </c>
      <c r="I11" s="41">
        <f t="shared" si="1"/>
        <v>1</v>
      </c>
      <c r="J11" s="41"/>
      <c r="K11" s="9">
        <f t="shared" si="2"/>
        <v>0.11764705882352941</v>
      </c>
      <c r="L11" s="22">
        <f t="shared" si="3"/>
        <v>1282</v>
      </c>
      <c r="M11" s="22">
        <f t="shared" si="4"/>
        <v>320.5</v>
      </c>
    </row>
    <row r="12" spans="1:13" x14ac:dyDescent="0.25">
      <c r="A12" s="5">
        <v>11</v>
      </c>
      <c r="B12" s="6" t="s">
        <v>5</v>
      </c>
      <c r="C12" s="6" t="s">
        <v>7</v>
      </c>
      <c r="D12" s="22">
        <v>364</v>
      </c>
      <c r="F12" s="41" t="s">
        <v>29</v>
      </c>
      <c r="G12" s="8" t="s">
        <v>17</v>
      </c>
      <c r="H12" s="41">
        <f t="shared" si="0"/>
        <v>2</v>
      </c>
      <c r="I12" s="41">
        <f t="shared" si="1"/>
        <v>1</v>
      </c>
      <c r="J12" s="41"/>
      <c r="K12" s="9">
        <f t="shared" si="2"/>
        <v>5.8823529411764705E-2</v>
      </c>
      <c r="L12" s="22">
        <f t="shared" si="3"/>
        <v>1484</v>
      </c>
      <c r="M12" s="22">
        <f t="shared" si="4"/>
        <v>742</v>
      </c>
    </row>
    <row r="13" spans="1:13" x14ac:dyDescent="0.25">
      <c r="A13" s="5">
        <v>12</v>
      </c>
      <c r="B13" s="6" t="s">
        <v>6</v>
      </c>
      <c r="C13" s="6" t="s">
        <v>5</v>
      </c>
      <c r="D13" s="22">
        <v>1322</v>
      </c>
      <c r="F13" s="41" t="s">
        <v>30</v>
      </c>
      <c r="G13" s="40" t="s">
        <v>14</v>
      </c>
      <c r="H13" s="41">
        <f t="shared" si="0"/>
        <v>2</v>
      </c>
      <c r="I13" s="41">
        <f t="shared" si="1"/>
        <v>1</v>
      </c>
      <c r="J13" s="41"/>
      <c r="K13" s="9">
        <f t="shared" si="2"/>
        <v>5.8823529411764705E-2</v>
      </c>
      <c r="L13" s="22">
        <f t="shared" si="3"/>
        <v>912</v>
      </c>
      <c r="M13" s="22">
        <f t="shared" si="4"/>
        <v>456</v>
      </c>
    </row>
    <row r="14" spans="1:13" x14ac:dyDescent="0.25">
      <c r="A14" s="5">
        <v>13</v>
      </c>
      <c r="B14" s="6" t="s">
        <v>13</v>
      </c>
      <c r="C14" s="6" t="s">
        <v>16</v>
      </c>
      <c r="D14" s="22">
        <v>1320</v>
      </c>
      <c r="F14" s="41" t="s">
        <v>31</v>
      </c>
      <c r="G14" s="40" t="s">
        <v>18</v>
      </c>
      <c r="H14" s="41">
        <f t="shared" si="0"/>
        <v>1</v>
      </c>
      <c r="I14" s="41">
        <f t="shared" si="1"/>
        <v>1</v>
      </c>
      <c r="J14" s="41"/>
      <c r="K14" s="9">
        <f t="shared" si="2"/>
        <v>2.9411764705882353E-2</v>
      </c>
      <c r="L14" s="22">
        <f t="shared" si="3"/>
        <v>1224</v>
      </c>
      <c r="M14" s="22">
        <f t="shared" si="4"/>
        <v>1224</v>
      </c>
    </row>
    <row r="15" spans="1:13" x14ac:dyDescent="0.25">
      <c r="A15" s="5">
        <v>14</v>
      </c>
      <c r="B15" s="6" t="s">
        <v>16</v>
      </c>
      <c r="C15" s="6" t="s">
        <v>4</v>
      </c>
      <c r="D15" s="22">
        <v>850</v>
      </c>
      <c r="F15" s="41" t="s">
        <v>32</v>
      </c>
      <c r="G15" s="8" t="s">
        <v>11</v>
      </c>
      <c r="H15" s="41">
        <f t="shared" si="0"/>
        <v>4</v>
      </c>
      <c r="I15" s="41">
        <f t="shared" si="1"/>
        <v>0</v>
      </c>
      <c r="J15" s="41" t="s">
        <v>39</v>
      </c>
      <c r="K15" s="9">
        <f t="shared" si="2"/>
        <v>0.11764705882352941</v>
      </c>
      <c r="L15" s="22">
        <f t="shared" si="3"/>
        <v>0</v>
      </c>
      <c r="M15" s="22">
        <f t="shared" si="4"/>
        <v>0</v>
      </c>
    </row>
    <row r="16" spans="1:13" x14ac:dyDescent="0.25">
      <c r="A16" s="5">
        <v>15</v>
      </c>
      <c r="B16" s="6" t="s">
        <v>14</v>
      </c>
      <c r="C16" s="6" t="s">
        <v>6</v>
      </c>
      <c r="D16" s="22">
        <v>938</v>
      </c>
      <c r="F16" s="41" t="s">
        <v>33</v>
      </c>
      <c r="G16" s="8" t="s">
        <v>15</v>
      </c>
      <c r="H16" s="41">
        <f t="shared" si="0"/>
        <v>1</v>
      </c>
      <c r="I16" s="41">
        <f t="shared" si="1"/>
        <v>0</v>
      </c>
      <c r="J16" s="41" t="s">
        <v>38</v>
      </c>
      <c r="K16" s="9">
        <f t="shared" si="2"/>
        <v>2.9411764705882353E-2</v>
      </c>
      <c r="L16" s="22">
        <f t="shared" si="3"/>
        <v>0</v>
      </c>
      <c r="M16" s="22">
        <f t="shared" si="4"/>
        <v>0</v>
      </c>
    </row>
    <row r="17" spans="1:13" x14ac:dyDescent="0.25">
      <c r="A17" s="5">
        <v>16</v>
      </c>
      <c r="B17" s="6" t="s">
        <v>11</v>
      </c>
      <c r="C17" s="6" t="s">
        <v>5</v>
      </c>
      <c r="D17" s="22">
        <v>706</v>
      </c>
      <c r="F17" s="41" t="s">
        <v>34</v>
      </c>
      <c r="G17" s="8" t="s">
        <v>46</v>
      </c>
      <c r="H17" s="41">
        <f t="shared" si="0"/>
        <v>0</v>
      </c>
      <c r="I17" s="41">
        <f t="shared" si="1"/>
        <v>0</v>
      </c>
      <c r="J17" s="41"/>
      <c r="K17" s="9">
        <f t="shared" si="2"/>
        <v>0</v>
      </c>
      <c r="L17" s="22">
        <f t="shared" si="3"/>
        <v>0</v>
      </c>
      <c r="M17" s="22">
        <f t="shared" si="4"/>
        <v>0</v>
      </c>
    </row>
    <row r="18" spans="1:13" x14ac:dyDescent="0.25">
      <c r="A18" s="5">
        <v>17</v>
      </c>
      <c r="B18" s="6" t="s">
        <v>17</v>
      </c>
      <c r="C18" s="6" t="s">
        <v>16</v>
      </c>
      <c r="D18" s="22">
        <v>702</v>
      </c>
      <c r="F18" s="41" t="s">
        <v>35</v>
      </c>
      <c r="G18" s="8" t="s">
        <v>47</v>
      </c>
      <c r="H18" s="41">
        <f t="shared" si="0"/>
        <v>0</v>
      </c>
      <c r="I18" s="41">
        <f t="shared" si="1"/>
        <v>0</v>
      </c>
      <c r="J18" s="41"/>
      <c r="K18" s="9">
        <f t="shared" si="2"/>
        <v>0</v>
      </c>
      <c r="L18" s="22">
        <f t="shared" si="3"/>
        <v>0</v>
      </c>
      <c r="M18" s="22">
        <f t="shared" si="4"/>
        <v>0</v>
      </c>
    </row>
    <row r="19" spans="1:13" ht="15.75" thickBot="1" x14ac:dyDescent="0.3">
      <c r="A19" s="5">
        <v>18</v>
      </c>
      <c r="B19" s="6" t="s">
        <v>5</v>
      </c>
      <c r="C19" s="6" t="s">
        <v>4</v>
      </c>
      <c r="D19" s="22">
        <v>854</v>
      </c>
      <c r="F19" s="41" t="s">
        <v>36</v>
      </c>
      <c r="G19" s="8" t="s">
        <v>48</v>
      </c>
      <c r="H19" s="41">
        <f t="shared" si="0"/>
        <v>0</v>
      </c>
      <c r="I19" s="41">
        <f t="shared" si="1"/>
        <v>0</v>
      </c>
      <c r="J19" s="41"/>
      <c r="K19" s="9">
        <f t="shared" si="2"/>
        <v>0</v>
      </c>
      <c r="L19" s="22">
        <f t="shared" si="3"/>
        <v>0</v>
      </c>
      <c r="M19" s="22">
        <f t="shared" si="4"/>
        <v>0</v>
      </c>
    </row>
    <row r="20" spans="1:13" x14ac:dyDescent="0.25">
      <c r="A20" s="5">
        <v>19</v>
      </c>
      <c r="B20" s="6" t="s">
        <v>11</v>
      </c>
      <c r="C20" s="6" t="s">
        <v>9</v>
      </c>
      <c r="D20" s="22">
        <v>1282</v>
      </c>
      <c r="F20" s="41"/>
      <c r="G20" s="39" t="s">
        <v>37</v>
      </c>
      <c r="H20" s="41">
        <f>SUM(H2:H19)/2</f>
        <v>31</v>
      </c>
      <c r="I20" s="41">
        <f>SUM(I2:I19)</f>
        <v>31</v>
      </c>
      <c r="J20" s="41"/>
      <c r="K20" s="9"/>
      <c r="L20" s="33">
        <f>SUM(L2:L19)</f>
        <v>24880</v>
      </c>
      <c r="M20" s="33">
        <f t="shared" si="4"/>
        <v>802.58064516129036</v>
      </c>
    </row>
    <row r="21" spans="1:13" x14ac:dyDescent="0.25">
      <c r="A21" s="5">
        <v>20</v>
      </c>
      <c r="B21" s="6" t="s">
        <v>5</v>
      </c>
      <c r="C21" s="6" t="s">
        <v>13</v>
      </c>
      <c r="D21" s="22">
        <v>462</v>
      </c>
      <c r="F21" s="41"/>
      <c r="G21" s="41"/>
      <c r="H21" s="41"/>
      <c r="I21" s="41"/>
      <c r="J21" s="41"/>
      <c r="K21" s="9"/>
      <c r="L21" s="41"/>
      <c r="M21" s="41"/>
    </row>
    <row r="22" spans="1:13" x14ac:dyDescent="0.25">
      <c r="A22" s="5">
        <v>21</v>
      </c>
      <c r="B22" s="6">
        <v>1860</v>
      </c>
      <c r="C22" s="6" t="s">
        <v>18</v>
      </c>
      <c r="D22" s="22">
        <v>1224</v>
      </c>
      <c r="F22" s="41"/>
      <c r="G22" s="41" t="s">
        <v>38</v>
      </c>
      <c r="H22" s="41">
        <f>SUMIF($J$2:$J$19,G22,$H$2:$H$19)</f>
        <v>10</v>
      </c>
      <c r="I22" s="41">
        <f>SUMIF($J$2:$J$19,G22,$I$2:$I$19)</f>
        <v>4</v>
      </c>
      <c r="J22" s="41"/>
      <c r="K22" s="9"/>
      <c r="L22" s="22">
        <f>SUMIF($J$2:$J$19,G22,$L$2:$L$19)</f>
        <v>942</v>
      </c>
      <c r="M22" s="15">
        <f>IFERROR(L22/H22,0)</f>
        <v>94.2</v>
      </c>
    </row>
    <row r="23" spans="1:13" x14ac:dyDescent="0.25">
      <c r="A23" s="5">
        <v>22</v>
      </c>
      <c r="B23" s="6" t="s">
        <v>9</v>
      </c>
      <c r="C23" s="6" t="s">
        <v>16</v>
      </c>
      <c r="D23" s="22">
        <v>616</v>
      </c>
      <c r="F23" s="41"/>
      <c r="G23" s="41" t="s">
        <v>39</v>
      </c>
      <c r="H23" s="41">
        <f>SUMIF($J$2:$J$19,G23,$H$2:$H$19)</f>
        <v>15</v>
      </c>
      <c r="I23" s="41">
        <f>SUMIF($J$2:$J$19,G23,$I$2:$I$19)</f>
        <v>7</v>
      </c>
      <c r="J23" s="41"/>
      <c r="K23" s="9"/>
      <c r="L23" s="22">
        <f>SUMIF($J$2:$J$19,G23,$L$2:$L$19)</f>
        <v>5540</v>
      </c>
      <c r="M23" s="22">
        <f>IFERROR(L23/H23,0)</f>
        <v>369.33333333333331</v>
      </c>
    </row>
    <row r="24" spans="1:13" x14ac:dyDescent="0.25">
      <c r="A24" s="5">
        <v>23</v>
      </c>
      <c r="B24" s="6" t="s">
        <v>16</v>
      </c>
      <c r="C24" s="6" t="s">
        <v>7</v>
      </c>
      <c r="D24" s="22">
        <v>1206</v>
      </c>
      <c r="G24" s="2"/>
    </row>
    <row r="25" spans="1:13" x14ac:dyDescent="0.25">
      <c r="A25" s="5">
        <v>24</v>
      </c>
      <c r="B25" s="6" t="s">
        <v>6</v>
      </c>
      <c r="C25" s="6" t="s">
        <v>10</v>
      </c>
      <c r="D25" s="22">
        <v>170</v>
      </c>
    </row>
    <row r="26" spans="1:13" x14ac:dyDescent="0.25">
      <c r="A26" s="5">
        <v>25</v>
      </c>
      <c r="B26" s="6" t="s">
        <v>4</v>
      </c>
      <c r="C26" s="6" t="s">
        <v>8</v>
      </c>
      <c r="D26" s="22">
        <v>894</v>
      </c>
    </row>
    <row r="27" spans="1:13" x14ac:dyDescent="0.25">
      <c r="A27" s="5">
        <v>26</v>
      </c>
      <c r="B27" s="6" t="s">
        <v>9</v>
      </c>
      <c r="C27" s="6">
        <v>1860</v>
      </c>
      <c r="D27" s="22">
        <v>1266</v>
      </c>
    </row>
    <row r="28" spans="1:13" x14ac:dyDescent="0.25">
      <c r="A28" s="5">
        <v>27</v>
      </c>
      <c r="B28" s="6" t="s">
        <v>10</v>
      </c>
      <c r="C28" s="6" t="s">
        <v>16</v>
      </c>
      <c r="D28" s="22">
        <v>560</v>
      </c>
    </row>
    <row r="29" spans="1:13" x14ac:dyDescent="0.25">
      <c r="A29" s="5">
        <v>28</v>
      </c>
      <c r="B29" s="6" t="s">
        <v>16</v>
      </c>
      <c r="C29" s="6">
        <v>1860</v>
      </c>
      <c r="D29" s="22">
        <v>842</v>
      </c>
    </row>
    <row r="30" spans="1:13" x14ac:dyDescent="0.25">
      <c r="A30" s="5">
        <v>29</v>
      </c>
      <c r="B30" s="6" t="s">
        <v>10</v>
      </c>
      <c r="C30" s="6" t="s">
        <v>7</v>
      </c>
      <c r="D30" s="22">
        <v>802</v>
      </c>
    </row>
    <row r="31" spans="1:13" x14ac:dyDescent="0.25">
      <c r="A31" s="5">
        <v>30</v>
      </c>
      <c r="B31" s="6" t="s">
        <v>7</v>
      </c>
      <c r="C31" s="6" t="s">
        <v>17</v>
      </c>
      <c r="D31" s="22">
        <v>1484</v>
      </c>
    </row>
    <row r="32" spans="1:13" x14ac:dyDescent="0.25">
      <c r="A32" s="5">
        <v>31</v>
      </c>
      <c r="B32" s="6" t="s">
        <v>4</v>
      </c>
      <c r="C32" s="6" t="s">
        <v>16</v>
      </c>
      <c r="D32" s="22">
        <v>850</v>
      </c>
    </row>
    <row r="33" spans="1:13" x14ac:dyDescent="0.25">
      <c r="A33" s="5">
        <v>32</v>
      </c>
      <c r="B33" s="6" t="s">
        <v>11</v>
      </c>
      <c r="C33" s="6" t="s">
        <v>13</v>
      </c>
      <c r="D33" s="22">
        <v>254</v>
      </c>
    </row>
    <row r="34" spans="1:13" x14ac:dyDescent="0.25">
      <c r="A34" s="5">
        <v>33</v>
      </c>
      <c r="B34" s="7" t="s">
        <v>12</v>
      </c>
      <c r="C34" s="7" t="s">
        <v>12</v>
      </c>
      <c r="D34" s="22"/>
    </row>
    <row r="35" spans="1:13" x14ac:dyDescent="0.25">
      <c r="A35" s="5">
        <v>34</v>
      </c>
      <c r="B35" s="7" t="s">
        <v>12</v>
      </c>
      <c r="C35" s="7" t="s">
        <v>12</v>
      </c>
      <c r="D35" s="22"/>
    </row>
    <row r="37" spans="1:13" ht="26.25" x14ac:dyDescent="0.4">
      <c r="A37" s="52" t="s">
        <v>63</v>
      </c>
      <c r="B37" s="52"/>
      <c r="C37" s="52"/>
      <c r="D37" s="52"/>
      <c r="E37" s="43"/>
      <c r="F37" s="43"/>
      <c r="G37" s="52" t="s">
        <v>50</v>
      </c>
      <c r="H37" s="52"/>
      <c r="I37" s="52"/>
      <c r="J37" s="52"/>
      <c r="K37" s="52"/>
      <c r="L37" s="52"/>
      <c r="M37" s="52"/>
    </row>
  </sheetData>
  <sortState ref="G2:M19">
    <sortCondition descending="1" ref="I2:I19"/>
    <sortCondition descending="1" ref="H2:H19"/>
    <sortCondition ref="G2:G19"/>
  </sortState>
  <mergeCells count="2">
    <mergeCell ref="A37:D37"/>
    <mergeCell ref="G37:M37"/>
  </mergeCells>
  <pageMargins left="0.7" right="0.7" top="0.78740157499999996" bottom="0.78740157499999996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37"/>
  <sheetViews>
    <sheetView workbookViewId="0">
      <selection activeCell="M30" sqref="M30"/>
    </sheetView>
  </sheetViews>
  <sheetFormatPr baseColWidth="10" defaultRowHeight="15" x14ac:dyDescent="0.25"/>
  <cols>
    <col min="1" max="1" width="3" bestFit="1" customWidth="1"/>
    <col min="2" max="3" width="13.28515625" bestFit="1" customWidth="1"/>
    <col min="4" max="4" width="7.42578125" bestFit="1" customWidth="1"/>
    <col min="6" max="6" width="3.5703125" bestFit="1" customWidth="1"/>
    <col min="7" max="7" width="13.28515625" bestFit="1" customWidth="1"/>
    <col min="8" max="8" width="14.140625" bestFit="1" customWidth="1"/>
    <col min="9" max="9" width="12" bestFit="1" customWidth="1"/>
    <col min="10" max="10" width="14.28515625" bestFit="1" customWidth="1"/>
    <col min="11" max="11" width="10.7109375" bestFit="1" customWidth="1"/>
    <col min="12" max="12" width="7.7109375" bestFit="1" customWidth="1"/>
    <col min="13" max="13" width="17.140625" bestFit="1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E1" s="4"/>
      <c r="F1" s="39"/>
      <c r="G1" s="39" t="s">
        <v>40</v>
      </c>
      <c r="H1" s="39" t="s">
        <v>41</v>
      </c>
      <c r="I1" s="39" t="s">
        <v>49</v>
      </c>
      <c r="J1" s="39" t="s">
        <v>42</v>
      </c>
      <c r="K1" s="39" t="s">
        <v>43</v>
      </c>
      <c r="L1" s="39" t="s">
        <v>44</v>
      </c>
      <c r="M1" s="39" t="s">
        <v>45</v>
      </c>
    </row>
    <row r="2" spans="1:13" x14ac:dyDescent="0.25">
      <c r="A2" s="5">
        <v>1</v>
      </c>
      <c r="B2" s="20" t="s">
        <v>51</v>
      </c>
      <c r="C2" s="20">
        <v>1860</v>
      </c>
      <c r="D2" s="22">
        <v>1234</v>
      </c>
      <c r="E2" s="3"/>
      <c r="F2" s="41" t="s">
        <v>19</v>
      </c>
      <c r="G2" s="8" t="s">
        <v>51</v>
      </c>
      <c r="H2" s="41">
        <f t="shared" ref="H2:H19" si="0">COUNTIF($B$2:$C$35,G2)</f>
        <v>9</v>
      </c>
      <c r="I2" s="41">
        <f t="shared" ref="I2:I19" si="1">COUNTIF($C$2:$C$35,G2)</f>
        <v>5</v>
      </c>
      <c r="J2" s="41" t="s">
        <v>39</v>
      </c>
      <c r="K2" s="9">
        <f t="shared" ref="K2:K19" si="2">H2/34</f>
        <v>0.26470588235294118</v>
      </c>
      <c r="L2" s="22">
        <f>SUMIF($C$2:$C$35,G2,$D$2:$D$35)</f>
        <v>3818</v>
      </c>
      <c r="M2" s="22">
        <f>IFERROR(L2/H2,0)</f>
        <v>424.22222222222223</v>
      </c>
    </row>
    <row r="3" spans="1:13" x14ac:dyDescent="0.25">
      <c r="A3" s="5">
        <v>2</v>
      </c>
      <c r="B3" s="20" t="s">
        <v>10</v>
      </c>
      <c r="C3" s="20" t="s">
        <v>52</v>
      </c>
      <c r="D3" s="22">
        <v>1118</v>
      </c>
      <c r="E3" s="3"/>
      <c r="F3" s="41" t="s">
        <v>20</v>
      </c>
      <c r="G3" s="40" t="s">
        <v>52</v>
      </c>
      <c r="H3" s="41">
        <f t="shared" si="0"/>
        <v>8</v>
      </c>
      <c r="I3" s="41">
        <f t="shared" si="1"/>
        <v>5</v>
      </c>
      <c r="J3" s="41" t="s">
        <v>39</v>
      </c>
      <c r="K3" s="9">
        <f t="shared" si="2"/>
        <v>0.23529411764705882</v>
      </c>
      <c r="L3" s="22">
        <f t="shared" ref="L3:L19" si="3">SUMIF($C$2:$C$35,G3,$D$2:$D$35)</f>
        <v>5234</v>
      </c>
      <c r="M3" s="22">
        <f t="shared" ref="M3:M20" si="4">IFERROR(L3/H3,0)</f>
        <v>654.25</v>
      </c>
    </row>
    <row r="4" spans="1:13" x14ac:dyDescent="0.25">
      <c r="A4" s="5">
        <v>3</v>
      </c>
      <c r="B4" s="20" t="s">
        <v>11</v>
      </c>
      <c r="C4" s="20" t="s">
        <v>8</v>
      </c>
      <c r="D4" s="22">
        <v>1354</v>
      </c>
      <c r="E4" s="3"/>
      <c r="F4" s="41" t="s">
        <v>21</v>
      </c>
      <c r="G4" s="8" t="s">
        <v>11</v>
      </c>
      <c r="H4" s="41">
        <f t="shared" si="0"/>
        <v>6</v>
      </c>
      <c r="I4" s="41">
        <f t="shared" si="1"/>
        <v>3</v>
      </c>
      <c r="J4" s="41"/>
      <c r="K4" s="9">
        <f t="shared" si="2"/>
        <v>0.17647058823529413</v>
      </c>
      <c r="L4" s="22">
        <f t="shared" si="3"/>
        <v>2760</v>
      </c>
      <c r="M4" s="22">
        <f t="shared" si="4"/>
        <v>460</v>
      </c>
    </row>
    <row r="5" spans="1:13" x14ac:dyDescent="0.25">
      <c r="A5" s="5">
        <v>4</v>
      </c>
      <c r="B5" s="20" t="s">
        <v>12</v>
      </c>
      <c r="C5" s="20" t="s">
        <v>12</v>
      </c>
      <c r="D5" s="22" t="s">
        <v>12</v>
      </c>
      <c r="E5" s="3"/>
      <c r="F5" s="41" t="s">
        <v>22</v>
      </c>
      <c r="G5" s="8">
        <v>1860</v>
      </c>
      <c r="H5" s="41">
        <f t="shared" si="0"/>
        <v>4</v>
      </c>
      <c r="I5" s="41">
        <f t="shared" si="1"/>
        <v>3</v>
      </c>
      <c r="J5" s="41"/>
      <c r="K5" s="9">
        <f t="shared" si="2"/>
        <v>0.11764705882352941</v>
      </c>
      <c r="L5" s="22">
        <f t="shared" si="3"/>
        <v>2334</v>
      </c>
      <c r="M5" s="22">
        <f t="shared" si="4"/>
        <v>583.5</v>
      </c>
    </row>
    <row r="6" spans="1:13" x14ac:dyDescent="0.25">
      <c r="A6" s="5">
        <v>5</v>
      </c>
      <c r="B6" s="20" t="s">
        <v>12</v>
      </c>
      <c r="C6" s="20" t="s">
        <v>12</v>
      </c>
      <c r="D6" s="22" t="s">
        <v>12</v>
      </c>
      <c r="E6" s="3"/>
      <c r="F6" s="41" t="s">
        <v>23</v>
      </c>
      <c r="G6" s="8" t="s">
        <v>8</v>
      </c>
      <c r="H6" s="41">
        <f t="shared" si="0"/>
        <v>4</v>
      </c>
      <c r="I6" s="41">
        <f t="shared" si="1"/>
        <v>3</v>
      </c>
      <c r="J6" s="41"/>
      <c r="K6" s="9">
        <f t="shared" si="2"/>
        <v>0.11764705882352941</v>
      </c>
      <c r="L6" s="22">
        <f t="shared" si="3"/>
        <v>3628</v>
      </c>
      <c r="M6" s="22">
        <f t="shared" si="4"/>
        <v>907</v>
      </c>
    </row>
    <row r="7" spans="1:13" x14ac:dyDescent="0.25">
      <c r="A7" s="5">
        <v>6</v>
      </c>
      <c r="B7" s="20" t="s">
        <v>10</v>
      </c>
      <c r="C7" s="20" t="s">
        <v>51</v>
      </c>
      <c r="D7" s="22">
        <v>104</v>
      </c>
      <c r="E7" s="3"/>
      <c r="F7" s="41" t="s">
        <v>24</v>
      </c>
      <c r="G7" s="8" t="s">
        <v>17</v>
      </c>
      <c r="H7" s="41">
        <f t="shared" si="0"/>
        <v>5</v>
      </c>
      <c r="I7" s="41">
        <f t="shared" si="1"/>
        <v>2</v>
      </c>
      <c r="J7" s="41"/>
      <c r="K7" s="9">
        <f t="shared" si="2"/>
        <v>0.14705882352941177</v>
      </c>
      <c r="L7" s="22">
        <f t="shared" si="3"/>
        <v>1600</v>
      </c>
      <c r="M7" s="22">
        <f t="shared" si="4"/>
        <v>320</v>
      </c>
    </row>
    <row r="8" spans="1:13" x14ac:dyDescent="0.25">
      <c r="A8" s="5">
        <v>7</v>
      </c>
      <c r="B8" s="20" t="s">
        <v>52</v>
      </c>
      <c r="C8" s="20" t="s">
        <v>6</v>
      </c>
      <c r="D8" s="22">
        <v>1274</v>
      </c>
      <c r="E8" s="3"/>
      <c r="F8" s="41" t="s">
        <v>25</v>
      </c>
      <c r="G8" s="8" t="s">
        <v>10</v>
      </c>
      <c r="H8" s="41">
        <f t="shared" si="0"/>
        <v>5</v>
      </c>
      <c r="I8" s="41">
        <f t="shared" si="1"/>
        <v>2</v>
      </c>
      <c r="J8" s="41"/>
      <c r="K8" s="9">
        <f t="shared" si="2"/>
        <v>0.14705882352941177</v>
      </c>
      <c r="L8" s="22">
        <f t="shared" si="3"/>
        <v>2350</v>
      </c>
      <c r="M8" s="22">
        <f t="shared" si="4"/>
        <v>470</v>
      </c>
    </row>
    <row r="9" spans="1:13" x14ac:dyDescent="0.25">
      <c r="A9" s="5">
        <v>8</v>
      </c>
      <c r="B9" s="20" t="s">
        <v>4</v>
      </c>
      <c r="C9" s="20" t="s">
        <v>9</v>
      </c>
      <c r="D9" s="22">
        <v>336</v>
      </c>
      <c r="E9" s="3"/>
      <c r="F9" s="41" t="s">
        <v>26</v>
      </c>
      <c r="G9" s="8" t="s">
        <v>53</v>
      </c>
      <c r="H9" s="41">
        <f t="shared" si="0"/>
        <v>4</v>
      </c>
      <c r="I9" s="41">
        <f t="shared" si="1"/>
        <v>2</v>
      </c>
      <c r="J9" s="41" t="s">
        <v>38</v>
      </c>
      <c r="K9" s="9">
        <f t="shared" si="2"/>
        <v>0.11764705882352941</v>
      </c>
      <c r="L9" s="22">
        <f t="shared" si="3"/>
        <v>1810</v>
      </c>
      <c r="M9" s="22">
        <f t="shared" si="4"/>
        <v>452.5</v>
      </c>
    </row>
    <row r="10" spans="1:13" x14ac:dyDescent="0.25">
      <c r="A10" s="5">
        <v>9</v>
      </c>
      <c r="B10" s="20" t="s">
        <v>53</v>
      </c>
      <c r="C10" s="20" t="s">
        <v>48</v>
      </c>
      <c r="D10" s="22">
        <v>1104</v>
      </c>
      <c r="E10" s="3"/>
      <c r="F10" s="41" t="s">
        <v>27</v>
      </c>
      <c r="G10" s="40" t="s">
        <v>9</v>
      </c>
      <c r="H10" s="41">
        <f t="shared" si="0"/>
        <v>4</v>
      </c>
      <c r="I10" s="41">
        <f t="shared" si="1"/>
        <v>2</v>
      </c>
      <c r="J10" s="41"/>
      <c r="K10" s="9">
        <f t="shared" si="2"/>
        <v>0.11764705882352941</v>
      </c>
      <c r="L10" s="22">
        <f t="shared" si="3"/>
        <v>394</v>
      </c>
      <c r="M10" s="22">
        <f t="shared" si="4"/>
        <v>98.5</v>
      </c>
    </row>
    <row r="11" spans="1:13" x14ac:dyDescent="0.25">
      <c r="A11" s="5">
        <v>10</v>
      </c>
      <c r="B11" s="20" t="s">
        <v>10</v>
      </c>
      <c r="C11" s="20" t="s">
        <v>9</v>
      </c>
      <c r="D11" s="22">
        <v>58</v>
      </c>
      <c r="E11" s="3"/>
      <c r="F11" s="41" t="s">
        <v>28</v>
      </c>
      <c r="G11" s="8" t="s">
        <v>13</v>
      </c>
      <c r="H11" s="41">
        <f t="shared" si="0"/>
        <v>3</v>
      </c>
      <c r="I11" s="41">
        <f t="shared" si="1"/>
        <v>1</v>
      </c>
      <c r="J11" s="41"/>
      <c r="K11" s="9">
        <f t="shared" si="2"/>
        <v>8.8235294117647065E-2</v>
      </c>
      <c r="L11" s="22">
        <f t="shared" si="3"/>
        <v>254</v>
      </c>
      <c r="M11" s="22">
        <f t="shared" si="4"/>
        <v>84.666666666666671</v>
      </c>
    </row>
    <row r="12" spans="1:13" x14ac:dyDescent="0.25">
      <c r="A12" s="5">
        <v>11</v>
      </c>
      <c r="B12" s="20" t="s">
        <v>54</v>
      </c>
      <c r="C12" s="20" t="s">
        <v>8</v>
      </c>
      <c r="D12" s="22">
        <v>922</v>
      </c>
      <c r="E12" s="3"/>
      <c r="F12" s="41" t="s">
        <v>29</v>
      </c>
      <c r="G12" s="8" t="s">
        <v>48</v>
      </c>
      <c r="H12" s="41">
        <f t="shared" si="0"/>
        <v>2</v>
      </c>
      <c r="I12" s="41">
        <f t="shared" si="1"/>
        <v>1</v>
      </c>
      <c r="J12" s="41"/>
      <c r="K12" s="9">
        <f t="shared" si="2"/>
        <v>5.8823529411764705E-2</v>
      </c>
      <c r="L12" s="22">
        <f t="shared" si="3"/>
        <v>1104</v>
      </c>
      <c r="M12" s="22">
        <f t="shared" si="4"/>
        <v>552</v>
      </c>
    </row>
    <row r="13" spans="1:13" x14ac:dyDescent="0.25">
      <c r="A13" s="5">
        <v>12</v>
      </c>
      <c r="B13" s="20" t="s">
        <v>52</v>
      </c>
      <c r="C13" s="20" t="s">
        <v>51</v>
      </c>
      <c r="D13" s="22">
        <v>1034</v>
      </c>
      <c r="E13" s="3"/>
      <c r="F13" s="41" t="s">
        <v>30</v>
      </c>
      <c r="G13" s="8" t="s">
        <v>6</v>
      </c>
      <c r="H13" s="41">
        <f t="shared" si="0"/>
        <v>1</v>
      </c>
      <c r="I13" s="41">
        <f t="shared" si="1"/>
        <v>1</v>
      </c>
      <c r="J13" s="41"/>
      <c r="K13" s="9">
        <f t="shared" si="2"/>
        <v>2.9411764705882353E-2</v>
      </c>
      <c r="L13" s="22">
        <f t="shared" si="3"/>
        <v>1274</v>
      </c>
      <c r="M13" s="22">
        <f t="shared" si="4"/>
        <v>1274</v>
      </c>
    </row>
    <row r="14" spans="1:13" x14ac:dyDescent="0.25">
      <c r="A14" s="5">
        <v>13</v>
      </c>
      <c r="B14" s="20" t="s">
        <v>9</v>
      </c>
      <c r="C14" s="20" t="s">
        <v>11</v>
      </c>
      <c r="D14" s="22">
        <v>1282</v>
      </c>
      <c r="E14" s="3"/>
      <c r="F14" s="41" t="s">
        <v>31</v>
      </c>
      <c r="G14" s="8" t="s">
        <v>14</v>
      </c>
      <c r="H14" s="41">
        <f t="shared" si="0"/>
        <v>2</v>
      </c>
      <c r="I14" s="41">
        <f t="shared" si="1"/>
        <v>0</v>
      </c>
      <c r="J14" s="41"/>
      <c r="K14" s="9">
        <f t="shared" si="2"/>
        <v>5.8823529411764705E-2</v>
      </c>
      <c r="L14" s="22">
        <f t="shared" si="3"/>
        <v>0</v>
      </c>
      <c r="M14" s="22">
        <f t="shared" si="4"/>
        <v>0</v>
      </c>
    </row>
    <row r="15" spans="1:13" x14ac:dyDescent="0.25">
      <c r="A15" s="5">
        <v>14</v>
      </c>
      <c r="B15" s="20" t="s">
        <v>14</v>
      </c>
      <c r="C15" s="20">
        <v>1860</v>
      </c>
      <c r="D15" s="22">
        <v>348</v>
      </c>
      <c r="E15" s="3"/>
      <c r="F15" s="41" t="s">
        <v>32</v>
      </c>
      <c r="G15" s="8" t="s">
        <v>4</v>
      </c>
      <c r="H15" s="41">
        <f t="shared" si="0"/>
        <v>1</v>
      </c>
      <c r="I15" s="41">
        <f t="shared" si="1"/>
        <v>0</v>
      </c>
      <c r="J15" s="41"/>
      <c r="K15" s="9">
        <f t="shared" si="2"/>
        <v>2.9411764705882353E-2</v>
      </c>
      <c r="L15" s="22">
        <f t="shared" si="3"/>
        <v>0</v>
      </c>
      <c r="M15" s="22">
        <f t="shared" si="4"/>
        <v>0</v>
      </c>
    </row>
    <row r="16" spans="1:13" x14ac:dyDescent="0.25">
      <c r="A16" s="5">
        <v>15</v>
      </c>
      <c r="B16" s="20" t="s">
        <v>13</v>
      </c>
      <c r="C16" s="20" t="s">
        <v>51</v>
      </c>
      <c r="D16" s="22">
        <v>1034</v>
      </c>
      <c r="E16" s="3"/>
      <c r="F16" s="41" t="s">
        <v>33</v>
      </c>
      <c r="G16" s="40" t="s">
        <v>46</v>
      </c>
      <c r="H16" s="41">
        <f t="shared" si="0"/>
        <v>1</v>
      </c>
      <c r="I16" s="41">
        <f t="shared" si="1"/>
        <v>0</v>
      </c>
      <c r="J16" s="41"/>
      <c r="K16" s="9">
        <f t="shared" si="2"/>
        <v>2.9411764705882353E-2</v>
      </c>
      <c r="L16" s="22">
        <f t="shared" si="3"/>
        <v>0</v>
      </c>
      <c r="M16" s="22">
        <f t="shared" si="4"/>
        <v>0</v>
      </c>
    </row>
    <row r="17" spans="1:13" x14ac:dyDescent="0.25">
      <c r="A17" s="5">
        <v>16</v>
      </c>
      <c r="B17" s="20" t="s">
        <v>11</v>
      </c>
      <c r="C17" s="20" t="s">
        <v>13</v>
      </c>
      <c r="D17" s="22">
        <v>254</v>
      </c>
      <c r="E17" s="3"/>
      <c r="F17" s="41" t="s">
        <v>34</v>
      </c>
      <c r="G17" s="8" t="s">
        <v>54</v>
      </c>
      <c r="H17" s="41">
        <f t="shared" si="0"/>
        <v>1</v>
      </c>
      <c r="I17" s="41">
        <f t="shared" si="1"/>
        <v>0</v>
      </c>
      <c r="J17" s="41" t="s">
        <v>38</v>
      </c>
      <c r="K17" s="9">
        <f t="shared" si="2"/>
        <v>2.9411764705882353E-2</v>
      </c>
      <c r="L17" s="22">
        <f t="shared" si="3"/>
        <v>0</v>
      </c>
      <c r="M17" s="22">
        <f t="shared" si="4"/>
        <v>0</v>
      </c>
    </row>
    <row r="18" spans="1:13" x14ac:dyDescent="0.25">
      <c r="A18" s="5">
        <v>17</v>
      </c>
      <c r="B18" s="20" t="s">
        <v>13</v>
      </c>
      <c r="C18" s="20" t="s">
        <v>8</v>
      </c>
      <c r="D18" s="22">
        <v>1352</v>
      </c>
      <c r="E18" s="3"/>
      <c r="F18" s="41" t="s">
        <v>35</v>
      </c>
      <c r="G18" s="8" t="s">
        <v>55</v>
      </c>
      <c r="H18" s="41">
        <f t="shared" si="0"/>
        <v>0</v>
      </c>
      <c r="I18" s="41">
        <f t="shared" si="1"/>
        <v>0</v>
      </c>
      <c r="J18" s="41" t="s">
        <v>38</v>
      </c>
      <c r="K18" s="9">
        <f t="shared" si="2"/>
        <v>0</v>
      </c>
      <c r="L18" s="22">
        <f t="shared" si="3"/>
        <v>0</v>
      </c>
      <c r="M18" s="22">
        <f t="shared" si="4"/>
        <v>0</v>
      </c>
    </row>
    <row r="19" spans="1:13" ht="15.75" thickBot="1" x14ac:dyDescent="0.3">
      <c r="A19" s="5">
        <v>18</v>
      </c>
      <c r="B19" s="20" t="s">
        <v>48</v>
      </c>
      <c r="C19" s="20" t="s">
        <v>52</v>
      </c>
      <c r="D19" s="22">
        <v>1080</v>
      </c>
      <c r="E19" s="3"/>
      <c r="F19" s="41" t="s">
        <v>36</v>
      </c>
      <c r="G19" s="40" t="s">
        <v>15</v>
      </c>
      <c r="H19" s="41">
        <f t="shared" si="0"/>
        <v>0</v>
      </c>
      <c r="I19" s="41">
        <f t="shared" si="1"/>
        <v>0</v>
      </c>
      <c r="J19" s="41"/>
      <c r="K19" s="9">
        <f t="shared" si="2"/>
        <v>0</v>
      </c>
      <c r="L19" s="22">
        <f t="shared" si="3"/>
        <v>0</v>
      </c>
      <c r="M19" s="22">
        <f t="shared" si="4"/>
        <v>0</v>
      </c>
    </row>
    <row r="20" spans="1:13" x14ac:dyDescent="0.25">
      <c r="A20" s="5">
        <v>19</v>
      </c>
      <c r="B20" s="20" t="s">
        <v>51</v>
      </c>
      <c r="C20" s="20" t="s">
        <v>53</v>
      </c>
      <c r="D20" s="22">
        <v>1050</v>
      </c>
      <c r="E20" s="3"/>
      <c r="F20" s="41"/>
      <c r="G20" s="39" t="s">
        <v>37</v>
      </c>
      <c r="H20" s="41">
        <f>SUM(H2:H19)/2</f>
        <v>30</v>
      </c>
      <c r="I20" s="41">
        <f>SUM(I2:I19)</f>
        <v>30</v>
      </c>
      <c r="J20" s="41"/>
      <c r="K20" s="9"/>
      <c r="L20" s="33">
        <f>SUM(L2:L19)</f>
        <v>26560</v>
      </c>
      <c r="M20" s="33">
        <f t="shared" si="4"/>
        <v>885.33333333333337</v>
      </c>
    </row>
    <row r="21" spans="1:13" x14ac:dyDescent="0.25">
      <c r="A21" s="5">
        <v>20</v>
      </c>
      <c r="B21" s="20" t="s">
        <v>17</v>
      </c>
      <c r="C21" s="20" t="s">
        <v>51</v>
      </c>
      <c r="D21" s="22">
        <v>1174</v>
      </c>
      <c r="E21" s="3"/>
      <c r="F21" s="41"/>
      <c r="G21" s="41"/>
      <c r="H21" s="41"/>
      <c r="I21" s="41"/>
      <c r="J21" s="41"/>
      <c r="K21" s="9"/>
      <c r="L21" s="41"/>
      <c r="M21" s="41"/>
    </row>
    <row r="22" spans="1:13" x14ac:dyDescent="0.25">
      <c r="A22" s="5">
        <v>21</v>
      </c>
      <c r="B22" s="20">
        <v>1860</v>
      </c>
      <c r="C22" s="20" t="s">
        <v>10</v>
      </c>
      <c r="D22" s="22">
        <v>1228</v>
      </c>
      <c r="E22" s="3"/>
      <c r="F22" s="41"/>
      <c r="G22" s="41" t="s">
        <v>38</v>
      </c>
      <c r="H22" s="41">
        <f>SUMIF($J$2:$J$19,G22,$H$2:$H$19)</f>
        <v>5</v>
      </c>
      <c r="I22" s="41">
        <f>SUMIF($J$2:$J$19,G22,$I$2:$I$19)</f>
        <v>2</v>
      </c>
      <c r="J22" s="41"/>
      <c r="K22" s="9"/>
      <c r="L22" s="22">
        <f>SUMIF($J$2:$J$19,G22,$L$2:$L$19)</f>
        <v>1810</v>
      </c>
      <c r="M22" s="15">
        <f>IFERROR(L22/H22,0)</f>
        <v>362</v>
      </c>
    </row>
    <row r="23" spans="1:13" x14ac:dyDescent="0.25">
      <c r="A23" s="5">
        <v>22</v>
      </c>
      <c r="B23" s="20" t="s">
        <v>53</v>
      </c>
      <c r="C23" s="20">
        <v>1860</v>
      </c>
      <c r="D23" s="22">
        <v>752</v>
      </c>
      <c r="E23" s="3"/>
      <c r="F23" s="41"/>
      <c r="G23" s="41" t="s">
        <v>39</v>
      </c>
      <c r="H23" s="41">
        <f>SUMIF($J$2:$J$19,G23,$H$2:$H$19)</f>
        <v>17</v>
      </c>
      <c r="I23" s="41">
        <f>SUMIF($J$2:$J$19,G23,$I$2:$I$19)</f>
        <v>10</v>
      </c>
      <c r="J23" s="41"/>
      <c r="K23" s="9"/>
      <c r="L23" s="22">
        <f>SUMIF($J$2:$J$19,G23,$L$2:$L$19)</f>
        <v>9052</v>
      </c>
      <c r="M23" s="22">
        <f>IFERROR(L23/H23,0)</f>
        <v>532.47058823529414</v>
      </c>
    </row>
    <row r="24" spans="1:13" x14ac:dyDescent="0.25">
      <c r="A24" s="5">
        <v>23</v>
      </c>
      <c r="B24" s="20" t="s">
        <v>52</v>
      </c>
      <c r="C24" s="20" t="s">
        <v>11</v>
      </c>
      <c r="D24" s="22">
        <v>258</v>
      </c>
      <c r="E24" s="3"/>
      <c r="F24" s="3"/>
      <c r="G24" s="2"/>
      <c r="H24" s="3"/>
      <c r="I24" s="3"/>
      <c r="J24" s="3"/>
      <c r="K24" s="3"/>
      <c r="L24" s="3"/>
      <c r="M24" s="3"/>
    </row>
    <row r="25" spans="1:13" x14ac:dyDescent="0.25">
      <c r="A25" s="5">
        <v>24</v>
      </c>
      <c r="B25" s="20" t="s">
        <v>17</v>
      </c>
      <c r="C25" s="20" t="s">
        <v>53</v>
      </c>
      <c r="D25" s="22">
        <v>760</v>
      </c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5">
        <v>25</v>
      </c>
      <c r="B26" s="20" t="s">
        <v>17</v>
      </c>
      <c r="C26" s="20" t="s">
        <v>10</v>
      </c>
      <c r="D26" s="22">
        <v>1122</v>
      </c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5">
        <v>26</v>
      </c>
      <c r="B27" s="20" t="s">
        <v>14</v>
      </c>
      <c r="C27" s="20" t="s">
        <v>52</v>
      </c>
      <c r="D27" s="22">
        <v>908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5">
        <v>27</v>
      </c>
      <c r="B28" s="20" t="s">
        <v>51</v>
      </c>
      <c r="C28" s="20" t="s">
        <v>11</v>
      </c>
      <c r="D28" s="22">
        <v>1220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">
        <v>28</v>
      </c>
      <c r="B29" s="20" t="s">
        <v>46</v>
      </c>
      <c r="C29" s="20" t="s">
        <v>51</v>
      </c>
      <c r="D29" s="22">
        <v>472</v>
      </c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5">
        <v>29</v>
      </c>
      <c r="B30" s="20" t="s">
        <v>51</v>
      </c>
      <c r="C30" s="20" t="s">
        <v>52</v>
      </c>
      <c r="D30" s="22">
        <v>1034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5">
        <v>30</v>
      </c>
      <c r="B31" s="20" t="s">
        <v>8</v>
      </c>
      <c r="C31" s="20" t="s">
        <v>17</v>
      </c>
      <c r="D31" s="22">
        <v>460</v>
      </c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5">
        <v>31</v>
      </c>
      <c r="B32" s="20" t="s">
        <v>9</v>
      </c>
      <c r="C32" s="20" t="s">
        <v>52</v>
      </c>
      <c r="D32" s="22">
        <v>1094</v>
      </c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5">
        <v>32</v>
      </c>
      <c r="B33" s="20" t="s">
        <v>11</v>
      </c>
      <c r="C33" s="20" t="s">
        <v>17</v>
      </c>
      <c r="D33" s="22">
        <v>1140</v>
      </c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5">
        <v>33</v>
      </c>
      <c r="B34" s="21" t="s">
        <v>12</v>
      </c>
      <c r="C34" s="21" t="s">
        <v>12</v>
      </c>
      <c r="D34" s="22" t="s">
        <v>12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5">
        <v>34</v>
      </c>
      <c r="B35" s="21" t="s">
        <v>12</v>
      </c>
      <c r="C35" s="21" t="s">
        <v>12</v>
      </c>
      <c r="D35" s="22" t="s">
        <v>12</v>
      </c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4"/>
      <c r="B36" s="34"/>
      <c r="C36" s="34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26.25" x14ac:dyDescent="0.4">
      <c r="A37" s="52" t="s">
        <v>64</v>
      </c>
      <c r="B37" s="52"/>
      <c r="C37" s="52"/>
      <c r="D37" s="52"/>
      <c r="E37" s="43"/>
      <c r="F37" s="43"/>
      <c r="G37" s="52" t="s">
        <v>50</v>
      </c>
      <c r="H37" s="52"/>
      <c r="I37" s="52"/>
      <c r="J37" s="52"/>
      <c r="K37" s="52"/>
      <c r="L37" s="52"/>
      <c r="M37" s="52"/>
    </row>
  </sheetData>
  <sortState ref="G2:M19">
    <sortCondition descending="1" ref="I2:I19"/>
    <sortCondition descending="1" ref="H2:H19"/>
    <sortCondition ref="G2:G19"/>
  </sortState>
  <mergeCells count="2">
    <mergeCell ref="A37:D37"/>
    <mergeCell ref="G37:M37"/>
  </mergeCells>
  <pageMargins left="0.7" right="0.7" top="0.78740157499999996" bottom="0.78740157499999996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37"/>
  <sheetViews>
    <sheetView workbookViewId="0">
      <selection activeCell="M30" sqref="M30"/>
    </sheetView>
  </sheetViews>
  <sheetFormatPr baseColWidth="10" defaultRowHeight="15" x14ac:dyDescent="0.25"/>
  <cols>
    <col min="1" max="1" width="3" bestFit="1" customWidth="1"/>
    <col min="2" max="3" width="13.28515625" bestFit="1" customWidth="1"/>
    <col min="4" max="4" width="7.42578125" bestFit="1" customWidth="1"/>
    <col min="6" max="6" width="3.5703125" bestFit="1" customWidth="1"/>
    <col min="7" max="7" width="13.28515625" bestFit="1" customWidth="1"/>
    <col min="8" max="8" width="14.140625" bestFit="1" customWidth="1"/>
    <col min="9" max="9" width="12" bestFit="1" customWidth="1"/>
    <col min="10" max="10" width="14.28515625" bestFit="1" customWidth="1"/>
    <col min="11" max="11" width="10.7109375" bestFit="1" customWidth="1"/>
    <col min="12" max="12" width="7.7109375" bestFit="1" customWidth="1"/>
    <col min="13" max="13" width="17.140625" bestFit="1" customWidth="1"/>
  </cols>
  <sheetData>
    <row r="1" spans="1:13" x14ac:dyDescent="0.25">
      <c r="A1" s="19" t="s">
        <v>0</v>
      </c>
      <c r="B1" s="19" t="s">
        <v>1</v>
      </c>
      <c r="C1" s="19" t="s">
        <v>2</v>
      </c>
      <c r="D1" s="19" t="s">
        <v>3</v>
      </c>
      <c r="E1" s="18"/>
      <c r="F1" s="19"/>
      <c r="G1" s="19" t="s">
        <v>40</v>
      </c>
      <c r="H1" s="19" t="s">
        <v>41</v>
      </c>
      <c r="I1" s="19" t="s">
        <v>49</v>
      </c>
      <c r="J1" s="19" t="s">
        <v>42</v>
      </c>
      <c r="K1" s="19" t="s">
        <v>43</v>
      </c>
      <c r="L1" s="19" t="s">
        <v>44</v>
      </c>
      <c r="M1" s="19" t="s">
        <v>45</v>
      </c>
    </row>
    <row r="2" spans="1:13" x14ac:dyDescent="0.25">
      <c r="A2" s="19">
        <v>1</v>
      </c>
      <c r="B2" s="23" t="s">
        <v>10</v>
      </c>
      <c r="C2" s="23" t="s">
        <v>51</v>
      </c>
      <c r="D2" s="42">
        <v>104</v>
      </c>
      <c r="E2" s="17"/>
      <c r="F2" s="21" t="s">
        <v>19</v>
      </c>
      <c r="G2" s="24" t="s">
        <v>10</v>
      </c>
      <c r="H2" s="21">
        <f t="shared" ref="H2:H19" si="0">COUNTIF($B$2:$C$35,G2)</f>
        <v>11</v>
      </c>
      <c r="I2" s="21">
        <f t="shared" ref="I2:I19" si="1">COUNTIF($C$2:$C$35,G2)</f>
        <v>6</v>
      </c>
      <c r="J2" s="25"/>
      <c r="K2" s="9">
        <f t="shared" ref="K2:K19" si="2">H2/34</f>
        <v>0.3235294117647059</v>
      </c>
      <c r="L2" s="22">
        <f>SUMIF($C$2:$C$35,G2,$D$2:$D$35)</f>
        <v>4482</v>
      </c>
      <c r="M2" s="22">
        <f>IFERROR(L2/H2,0)</f>
        <v>407.45454545454544</v>
      </c>
    </row>
    <row r="3" spans="1:13" x14ac:dyDescent="0.25">
      <c r="A3" s="19">
        <v>2</v>
      </c>
      <c r="B3" s="23" t="s">
        <v>56</v>
      </c>
      <c r="C3" s="23" t="s">
        <v>7</v>
      </c>
      <c r="D3" s="42">
        <v>992</v>
      </c>
      <c r="E3" s="17"/>
      <c r="F3" s="21" t="s">
        <v>20</v>
      </c>
      <c r="G3" s="24" t="s">
        <v>56</v>
      </c>
      <c r="H3" s="21">
        <f t="shared" si="0"/>
        <v>9</v>
      </c>
      <c r="I3" s="21">
        <f t="shared" si="1"/>
        <v>6</v>
      </c>
      <c r="J3" s="25" t="s">
        <v>39</v>
      </c>
      <c r="K3" s="9">
        <f t="shared" si="2"/>
        <v>0.26470588235294118</v>
      </c>
      <c r="L3" s="22">
        <f t="shared" ref="L3:L19" si="3">SUMIF($C$2:$C$35,G3,$D$2:$D$35)</f>
        <v>4758</v>
      </c>
      <c r="M3" s="22">
        <f t="shared" ref="M3:M19" si="4">IFERROR(L3/H3,0)</f>
        <v>528.66666666666663</v>
      </c>
    </row>
    <row r="4" spans="1:13" x14ac:dyDescent="0.25">
      <c r="A4" s="19">
        <v>3</v>
      </c>
      <c r="B4" s="23" t="s">
        <v>5</v>
      </c>
      <c r="C4" s="23" t="s">
        <v>51</v>
      </c>
      <c r="D4" s="42">
        <v>1052</v>
      </c>
      <c r="E4" s="17"/>
      <c r="F4" s="21" t="s">
        <v>21</v>
      </c>
      <c r="G4" s="24" t="s">
        <v>7</v>
      </c>
      <c r="H4" s="21">
        <f t="shared" si="0"/>
        <v>8</v>
      </c>
      <c r="I4" s="21">
        <f t="shared" si="1"/>
        <v>4</v>
      </c>
      <c r="J4" s="25" t="s">
        <v>39</v>
      </c>
      <c r="K4" s="9">
        <f t="shared" si="2"/>
        <v>0.23529411764705882</v>
      </c>
      <c r="L4" s="22">
        <f t="shared" si="3"/>
        <v>4628</v>
      </c>
      <c r="M4" s="22">
        <f t="shared" si="4"/>
        <v>578.5</v>
      </c>
    </row>
    <row r="5" spans="1:13" x14ac:dyDescent="0.25">
      <c r="A5" s="19">
        <v>4</v>
      </c>
      <c r="B5" s="23" t="s">
        <v>56</v>
      </c>
      <c r="C5" s="23" t="s">
        <v>10</v>
      </c>
      <c r="D5" s="42">
        <v>458</v>
      </c>
      <c r="E5" s="17"/>
      <c r="F5" s="21" t="s">
        <v>22</v>
      </c>
      <c r="G5" s="24" t="s">
        <v>51</v>
      </c>
      <c r="H5" s="21">
        <f t="shared" si="0"/>
        <v>4</v>
      </c>
      <c r="I5" s="21">
        <f t="shared" si="1"/>
        <v>3</v>
      </c>
      <c r="J5" s="25"/>
      <c r="K5" s="9">
        <f t="shared" si="2"/>
        <v>0.11764705882352941</v>
      </c>
      <c r="L5" s="22">
        <f t="shared" si="3"/>
        <v>2236</v>
      </c>
      <c r="M5" s="22">
        <f t="shared" si="4"/>
        <v>559</v>
      </c>
    </row>
    <row r="6" spans="1:13" x14ac:dyDescent="0.25">
      <c r="A6" s="19">
        <v>5</v>
      </c>
      <c r="B6" s="23" t="s">
        <v>7</v>
      </c>
      <c r="C6" s="23" t="s">
        <v>9</v>
      </c>
      <c r="D6" s="42">
        <v>756</v>
      </c>
      <c r="E6" s="17"/>
      <c r="F6" s="21" t="s">
        <v>23</v>
      </c>
      <c r="G6" s="24" t="s">
        <v>11</v>
      </c>
      <c r="H6" s="21">
        <f t="shared" si="0"/>
        <v>4</v>
      </c>
      <c r="I6" s="21">
        <f t="shared" si="1"/>
        <v>3</v>
      </c>
      <c r="J6" s="25"/>
      <c r="K6" s="9">
        <f t="shared" si="2"/>
        <v>0.11764705882352941</v>
      </c>
      <c r="L6" s="22">
        <f t="shared" si="3"/>
        <v>2878</v>
      </c>
      <c r="M6" s="22">
        <f t="shared" si="4"/>
        <v>719.5</v>
      </c>
    </row>
    <row r="7" spans="1:13" x14ac:dyDescent="0.25">
      <c r="A7" s="19">
        <v>6</v>
      </c>
      <c r="B7" s="23" t="s">
        <v>53</v>
      </c>
      <c r="C7" s="23" t="s">
        <v>11</v>
      </c>
      <c r="D7" s="42">
        <v>478</v>
      </c>
      <c r="E7" s="17"/>
      <c r="F7" s="21" t="s">
        <v>24</v>
      </c>
      <c r="G7" s="24" t="s">
        <v>58</v>
      </c>
      <c r="H7" s="21">
        <f t="shared" si="0"/>
        <v>3</v>
      </c>
      <c r="I7" s="21">
        <f t="shared" si="1"/>
        <v>2</v>
      </c>
      <c r="J7" s="25" t="s">
        <v>38</v>
      </c>
      <c r="K7" s="9">
        <f t="shared" si="2"/>
        <v>8.8235294117647065E-2</v>
      </c>
      <c r="L7" s="22">
        <f t="shared" si="3"/>
        <v>1556</v>
      </c>
      <c r="M7" s="22">
        <f t="shared" si="4"/>
        <v>518.66666666666663</v>
      </c>
    </row>
    <row r="8" spans="1:13" x14ac:dyDescent="0.25">
      <c r="A8" s="19">
        <v>7</v>
      </c>
      <c r="B8" s="23" t="s">
        <v>57</v>
      </c>
      <c r="C8" s="23" t="s">
        <v>51</v>
      </c>
      <c r="D8" s="42">
        <v>1080</v>
      </c>
      <c r="E8" s="17"/>
      <c r="F8" s="21" t="s">
        <v>25</v>
      </c>
      <c r="G8" s="24" t="s">
        <v>14</v>
      </c>
      <c r="H8" s="21">
        <f t="shared" si="0"/>
        <v>3</v>
      </c>
      <c r="I8" s="21">
        <f t="shared" si="1"/>
        <v>2</v>
      </c>
      <c r="J8" s="25"/>
      <c r="K8" s="9">
        <f t="shared" si="2"/>
        <v>8.8235294117647065E-2</v>
      </c>
      <c r="L8" s="22">
        <f t="shared" si="3"/>
        <v>1314</v>
      </c>
      <c r="M8" s="22">
        <f t="shared" si="4"/>
        <v>438</v>
      </c>
    </row>
    <row r="9" spans="1:13" x14ac:dyDescent="0.25">
      <c r="A9" s="19">
        <v>8</v>
      </c>
      <c r="B9" s="23" t="s">
        <v>8</v>
      </c>
      <c r="C9" s="23" t="s">
        <v>7</v>
      </c>
      <c r="D9" s="42">
        <v>1250</v>
      </c>
      <c r="E9" s="17"/>
      <c r="F9" s="21" t="s">
        <v>26</v>
      </c>
      <c r="G9" s="24" t="s">
        <v>6</v>
      </c>
      <c r="H9" s="21">
        <f t="shared" si="0"/>
        <v>2</v>
      </c>
      <c r="I9" s="21">
        <f t="shared" si="1"/>
        <v>1</v>
      </c>
      <c r="J9" s="25"/>
      <c r="K9" s="9">
        <f t="shared" si="2"/>
        <v>5.8823529411764705E-2</v>
      </c>
      <c r="L9" s="22">
        <f t="shared" si="3"/>
        <v>176</v>
      </c>
      <c r="M9" s="22">
        <f t="shared" si="4"/>
        <v>88</v>
      </c>
    </row>
    <row r="10" spans="1:13" x14ac:dyDescent="0.25">
      <c r="A10" s="19">
        <v>9</v>
      </c>
      <c r="B10" s="23" t="s">
        <v>57</v>
      </c>
      <c r="C10" s="23" t="s">
        <v>56</v>
      </c>
      <c r="D10" s="42">
        <v>944</v>
      </c>
      <c r="E10" s="17"/>
      <c r="F10" s="21" t="s">
        <v>27</v>
      </c>
      <c r="G10" s="24" t="s">
        <v>9</v>
      </c>
      <c r="H10" s="21">
        <f t="shared" si="0"/>
        <v>2</v>
      </c>
      <c r="I10" s="21">
        <f t="shared" si="1"/>
        <v>1</v>
      </c>
      <c r="J10" s="25"/>
      <c r="K10" s="9">
        <f t="shared" si="2"/>
        <v>5.8823529411764705E-2</v>
      </c>
      <c r="L10" s="22">
        <f t="shared" si="3"/>
        <v>756</v>
      </c>
      <c r="M10" s="22">
        <f t="shared" si="4"/>
        <v>378</v>
      </c>
    </row>
    <row r="11" spans="1:13" x14ac:dyDescent="0.25">
      <c r="A11" s="19">
        <v>10</v>
      </c>
      <c r="B11" s="23" t="s">
        <v>58</v>
      </c>
      <c r="C11" s="23" t="s">
        <v>10</v>
      </c>
      <c r="D11" s="42">
        <v>682</v>
      </c>
      <c r="E11" s="17"/>
      <c r="F11" s="21" t="s">
        <v>28</v>
      </c>
      <c r="G11" s="24" t="s">
        <v>8</v>
      </c>
      <c r="H11" s="21">
        <f t="shared" si="0"/>
        <v>2</v>
      </c>
      <c r="I11" s="21">
        <f t="shared" si="1"/>
        <v>1</v>
      </c>
      <c r="J11" s="25"/>
      <c r="K11" s="9">
        <f t="shared" si="2"/>
        <v>5.8823529411764705E-2</v>
      </c>
      <c r="L11" s="22">
        <f t="shared" si="3"/>
        <v>1254</v>
      </c>
      <c r="M11" s="22">
        <f t="shared" si="4"/>
        <v>627</v>
      </c>
    </row>
    <row r="12" spans="1:13" x14ac:dyDescent="0.25">
      <c r="A12" s="19">
        <v>11</v>
      </c>
      <c r="B12" s="23" t="s">
        <v>7</v>
      </c>
      <c r="C12" s="23" t="s">
        <v>10</v>
      </c>
      <c r="D12" s="42">
        <v>806</v>
      </c>
      <c r="E12" s="17"/>
      <c r="F12" s="21" t="s">
        <v>29</v>
      </c>
      <c r="G12" s="24" t="s">
        <v>53</v>
      </c>
      <c r="H12" s="21">
        <f t="shared" si="0"/>
        <v>3</v>
      </c>
      <c r="I12" s="21">
        <f t="shared" si="1"/>
        <v>0</v>
      </c>
      <c r="J12" s="25"/>
      <c r="K12" s="9">
        <f t="shared" si="2"/>
        <v>8.8235294117647065E-2</v>
      </c>
      <c r="L12" s="22">
        <f t="shared" si="3"/>
        <v>0</v>
      </c>
      <c r="M12" s="22">
        <f t="shared" si="4"/>
        <v>0</v>
      </c>
    </row>
    <row r="13" spans="1:13" x14ac:dyDescent="0.25">
      <c r="A13" s="19">
        <v>12</v>
      </c>
      <c r="B13" s="23" t="s">
        <v>12</v>
      </c>
      <c r="C13" s="23" t="s">
        <v>12</v>
      </c>
      <c r="D13" s="42" t="s">
        <v>12</v>
      </c>
      <c r="E13" s="17"/>
      <c r="F13" s="21" t="s">
        <v>30</v>
      </c>
      <c r="G13" s="24" t="s">
        <v>57</v>
      </c>
      <c r="H13" s="21">
        <f t="shared" si="0"/>
        <v>3</v>
      </c>
      <c r="I13" s="21">
        <f t="shared" si="1"/>
        <v>0</v>
      </c>
      <c r="J13" s="25" t="s">
        <v>38</v>
      </c>
      <c r="K13" s="9">
        <f t="shared" si="2"/>
        <v>8.8235294117647065E-2</v>
      </c>
      <c r="L13" s="22">
        <f t="shared" si="3"/>
        <v>0</v>
      </c>
      <c r="M13" s="22">
        <f t="shared" si="4"/>
        <v>0</v>
      </c>
    </row>
    <row r="14" spans="1:13" x14ac:dyDescent="0.25">
      <c r="A14" s="19">
        <v>13</v>
      </c>
      <c r="B14" s="23" t="s">
        <v>14</v>
      </c>
      <c r="C14" s="23" t="s">
        <v>58</v>
      </c>
      <c r="D14" s="42">
        <v>888</v>
      </c>
      <c r="E14" s="17"/>
      <c r="F14" s="21" t="s">
        <v>31</v>
      </c>
      <c r="G14" s="24">
        <v>1860</v>
      </c>
      <c r="H14" s="21">
        <f t="shared" si="0"/>
        <v>2</v>
      </c>
      <c r="I14" s="21">
        <f t="shared" si="1"/>
        <v>0</v>
      </c>
      <c r="J14" s="25"/>
      <c r="K14" s="9">
        <f t="shared" si="2"/>
        <v>5.8823529411764705E-2</v>
      </c>
      <c r="L14" s="22">
        <f t="shared" si="3"/>
        <v>0</v>
      </c>
      <c r="M14" s="22">
        <f t="shared" si="4"/>
        <v>0</v>
      </c>
    </row>
    <row r="15" spans="1:13" x14ac:dyDescent="0.25">
      <c r="A15" s="19">
        <v>14</v>
      </c>
      <c r="B15" s="23" t="s">
        <v>53</v>
      </c>
      <c r="C15" s="23" t="s">
        <v>56</v>
      </c>
      <c r="D15" s="42">
        <v>796</v>
      </c>
      <c r="E15" s="17"/>
      <c r="F15" s="21" t="s">
        <v>32</v>
      </c>
      <c r="G15" s="24" t="s">
        <v>5</v>
      </c>
      <c r="H15" s="21">
        <f t="shared" si="0"/>
        <v>1</v>
      </c>
      <c r="I15" s="21">
        <f t="shared" si="1"/>
        <v>0</v>
      </c>
      <c r="J15" s="25" t="s">
        <v>38</v>
      </c>
      <c r="K15" s="9">
        <f t="shared" si="2"/>
        <v>2.9411764705882353E-2</v>
      </c>
      <c r="L15" s="22">
        <f t="shared" si="3"/>
        <v>0</v>
      </c>
      <c r="M15" s="22">
        <f t="shared" si="4"/>
        <v>0</v>
      </c>
    </row>
    <row r="16" spans="1:13" x14ac:dyDescent="0.25">
      <c r="A16" s="19">
        <v>15</v>
      </c>
      <c r="B16" s="23" t="s">
        <v>51</v>
      </c>
      <c r="C16" s="23" t="s">
        <v>11</v>
      </c>
      <c r="D16" s="42">
        <v>1220</v>
      </c>
      <c r="E16" s="17"/>
      <c r="F16" s="21" t="s">
        <v>33</v>
      </c>
      <c r="G16" s="24" t="s">
        <v>13</v>
      </c>
      <c r="H16" s="21">
        <f t="shared" si="0"/>
        <v>1</v>
      </c>
      <c r="I16" s="21">
        <f t="shared" si="1"/>
        <v>0</v>
      </c>
      <c r="J16" s="25"/>
      <c r="K16" s="9">
        <f t="shared" si="2"/>
        <v>2.9411764705882353E-2</v>
      </c>
      <c r="L16" s="22">
        <f t="shared" si="3"/>
        <v>0</v>
      </c>
      <c r="M16" s="22">
        <f t="shared" si="4"/>
        <v>0</v>
      </c>
    </row>
    <row r="17" spans="1:13" x14ac:dyDescent="0.25">
      <c r="A17" s="19">
        <v>16</v>
      </c>
      <c r="B17" s="23" t="s">
        <v>10</v>
      </c>
      <c r="C17" s="23" t="s">
        <v>14</v>
      </c>
      <c r="D17" s="42">
        <v>878</v>
      </c>
      <c r="E17" s="17"/>
      <c r="F17" s="21" t="s">
        <v>34</v>
      </c>
      <c r="G17" s="24" t="s">
        <v>46</v>
      </c>
      <c r="H17" s="21">
        <f t="shared" si="0"/>
        <v>0</v>
      </c>
      <c r="I17" s="21">
        <f t="shared" si="1"/>
        <v>0</v>
      </c>
      <c r="J17" s="26"/>
      <c r="K17" s="9">
        <f t="shared" si="2"/>
        <v>0</v>
      </c>
      <c r="L17" s="22">
        <f t="shared" si="3"/>
        <v>0</v>
      </c>
      <c r="M17" s="22">
        <f t="shared" si="4"/>
        <v>0</v>
      </c>
    </row>
    <row r="18" spans="1:13" x14ac:dyDescent="0.25">
      <c r="A18" s="19">
        <v>17</v>
      </c>
      <c r="B18" s="23" t="s">
        <v>9</v>
      </c>
      <c r="C18" s="23" t="s">
        <v>10</v>
      </c>
      <c r="D18" s="42">
        <v>56</v>
      </c>
      <c r="E18" s="17"/>
      <c r="F18" s="21" t="s">
        <v>35</v>
      </c>
      <c r="G18" s="24" t="s">
        <v>55</v>
      </c>
      <c r="H18" s="21">
        <f t="shared" si="0"/>
        <v>0</v>
      </c>
      <c r="I18" s="21">
        <f t="shared" si="1"/>
        <v>0</v>
      </c>
      <c r="J18" s="26"/>
      <c r="K18" s="9">
        <f t="shared" si="2"/>
        <v>0</v>
      </c>
      <c r="L18" s="22">
        <f t="shared" si="3"/>
        <v>0</v>
      </c>
      <c r="M18" s="22">
        <f t="shared" si="4"/>
        <v>0</v>
      </c>
    </row>
    <row r="19" spans="1:13" ht="15.75" thickBot="1" x14ac:dyDescent="0.3">
      <c r="A19" s="19">
        <v>18</v>
      </c>
      <c r="B19" s="23" t="s">
        <v>56</v>
      </c>
      <c r="C19" s="23" t="s">
        <v>14</v>
      </c>
      <c r="D19" s="42">
        <v>436</v>
      </c>
      <c r="E19" s="17"/>
      <c r="F19" s="10" t="s">
        <v>36</v>
      </c>
      <c r="G19" s="24" t="s">
        <v>15</v>
      </c>
      <c r="H19" s="10">
        <f t="shared" si="0"/>
        <v>0</v>
      </c>
      <c r="I19" s="10">
        <f t="shared" si="1"/>
        <v>0</v>
      </c>
      <c r="J19" s="26"/>
      <c r="K19" s="11">
        <f t="shared" si="2"/>
        <v>0</v>
      </c>
      <c r="L19" s="22">
        <f t="shared" si="3"/>
        <v>0</v>
      </c>
      <c r="M19" s="22">
        <f t="shared" si="4"/>
        <v>0</v>
      </c>
    </row>
    <row r="20" spans="1:13" x14ac:dyDescent="0.25">
      <c r="A20" s="19">
        <v>19</v>
      </c>
      <c r="B20" s="23" t="s">
        <v>7</v>
      </c>
      <c r="C20" s="23" t="s">
        <v>56</v>
      </c>
      <c r="D20" s="42">
        <v>938</v>
      </c>
      <c r="E20" s="17"/>
      <c r="F20" s="12"/>
      <c r="G20" s="13" t="s">
        <v>37</v>
      </c>
      <c r="H20" s="12">
        <f>SUM(H2:H19)/2</f>
        <v>29</v>
      </c>
      <c r="I20" s="12">
        <f>SUM(I2:I19)</f>
        <v>29</v>
      </c>
      <c r="J20" s="12"/>
      <c r="K20" s="14"/>
      <c r="L20" s="33">
        <f>SUM(L2:L19)</f>
        <v>24038</v>
      </c>
      <c r="M20" s="33">
        <f t="shared" ref="M20" si="5">IFERROR(L20/H20,0)</f>
        <v>828.89655172413791</v>
      </c>
    </row>
    <row r="21" spans="1:13" x14ac:dyDescent="0.25">
      <c r="A21" s="19">
        <v>20</v>
      </c>
      <c r="B21" s="23">
        <v>1860</v>
      </c>
      <c r="C21" s="23" t="s">
        <v>11</v>
      </c>
      <c r="D21" s="42">
        <v>1180</v>
      </c>
      <c r="E21" s="17"/>
      <c r="F21" s="21"/>
      <c r="G21" s="21"/>
      <c r="H21" s="21"/>
      <c r="I21" s="21"/>
      <c r="J21" s="21"/>
      <c r="K21" s="9"/>
      <c r="L21" s="21"/>
      <c r="M21" s="21"/>
    </row>
    <row r="22" spans="1:13" x14ac:dyDescent="0.25">
      <c r="A22" s="19">
        <v>21</v>
      </c>
      <c r="B22" s="23" t="s">
        <v>10</v>
      </c>
      <c r="C22" s="23" t="s">
        <v>56</v>
      </c>
      <c r="D22" s="42">
        <v>458</v>
      </c>
      <c r="E22" s="17"/>
      <c r="F22" s="21"/>
      <c r="G22" s="21" t="s">
        <v>38</v>
      </c>
      <c r="H22" s="21">
        <f>SUMIF($J$2:$J$19,G22,$H$2:$H$19)</f>
        <v>7</v>
      </c>
      <c r="I22" s="21">
        <f>SUMIF($J$2:$J$19,G22,$I$2:$I$19)</f>
        <v>2</v>
      </c>
      <c r="J22" s="21"/>
      <c r="K22" s="9"/>
      <c r="L22" s="22">
        <f>SUMIF($J$2:$J$19,G22,$L$2:$L$19)</f>
        <v>1556</v>
      </c>
      <c r="M22" s="15">
        <f>IFERROR(L22/H22,0)</f>
        <v>222.28571428571428</v>
      </c>
    </row>
    <row r="23" spans="1:13" x14ac:dyDescent="0.25">
      <c r="A23" s="19">
        <v>22</v>
      </c>
      <c r="B23" s="23" t="s">
        <v>53</v>
      </c>
      <c r="C23" s="23" t="s">
        <v>58</v>
      </c>
      <c r="D23" s="42">
        <v>668</v>
      </c>
      <c r="E23" s="17"/>
      <c r="F23" s="21"/>
      <c r="G23" s="21" t="s">
        <v>39</v>
      </c>
      <c r="H23" s="21">
        <f>SUMIF($J$2:$J$19,G23,$H$2:$H$19)</f>
        <v>17</v>
      </c>
      <c r="I23" s="21">
        <f>SUMIF($J$2:$J$19,G23,$I$2:$I$19)</f>
        <v>10</v>
      </c>
      <c r="J23" s="21"/>
      <c r="K23" s="9"/>
      <c r="L23" s="22">
        <f>SUMIF($J$2:$J$19,G23,$L$2:$L$19)</f>
        <v>9386</v>
      </c>
      <c r="M23" s="22">
        <f>IFERROR(L23/H23,0)</f>
        <v>552.11764705882354</v>
      </c>
    </row>
    <row r="24" spans="1:13" x14ac:dyDescent="0.25">
      <c r="A24" s="19">
        <v>23</v>
      </c>
      <c r="B24" s="23" t="s">
        <v>10</v>
      </c>
      <c r="C24" s="23" t="s">
        <v>6</v>
      </c>
      <c r="D24" s="42">
        <v>176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5">
      <c r="A25" s="19">
        <v>24</v>
      </c>
      <c r="B25" s="23">
        <v>1860</v>
      </c>
      <c r="C25" s="23" t="s">
        <v>7</v>
      </c>
      <c r="D25" s="42">
        <v>1584</v>
      </c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25">
      <c r="A26" s="19">
        <v>25</v>
      </c>
      <c r="B26" s="23" t="s">
        <v>7</v>
      </c>
      <c r="C26" s="23" t="s">
        <v>8</v>
      </c>
      <c r="D26" s="42">
        <v>1254</v>
      </c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5">
      <c r="A27" s="19">
        <v>26</v>
      </c>
      <c r="B27" s="23" t="s">
        <v>11</v>
      </c>
      <c r="C27" s="23" t="s">
        <v>10</v>
      </c>
      <c r="D27" s="42">
        <v>1304</v>
      </c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A28" s="19">
        <v>27</v>
      </c>
      <c r="B28" s="23" t="s">
        <v>13</v>
      </c>
      <c r="C28" s="23" t="s">
        <v>56</v>
      </c>
      <c r="D28" s="42">
        <v>1104</v>
      </c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25">
      <c r="A29" s="19">
        <v>28</v>
      </c>
      <c r="B29" s="23" t="s">
        <v>10</v>
      </c>
      <c r="C29" s="23" t="s">
        <v>7</v>
      </c>
      <c r="D29" s="42">
        <v>802</v>
      </c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25">
      <c r="A30" s="19">
        <v>29</v>
      </c>
      <c r="B30" s="23" t="s">
        <v>12</v>
      </c>
      <c r="C30" s="23" t="s">
        <v>12</v>
      </c>
      <c r="D30" s="42" t="s">
        <v>12</v>
      </c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25">
      <c r="A31" s="19">
        <v>30</v>
      </c>
      <c r="B31" s="23" t="s">
        <v>12</v>
      </c>
      <c r="C31" s="23" t="s">
        <v>12</v>
      </c>
      <c r="D31" s="42" t="s">
        <v>12</v>
      </c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25">
      <c r="A32" s="19">
        <v>31</v>
      </c>
      <c r="B32" s="23" t="s">
        <v>57</v>
      </c>
      <c r="C32" s="23" t="s">
        <v>10</v>
      </c>
      <c r="D32" s="42">
        <v>1176</v>
      </c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5">
      <c r="A33" s="19">
        <v>32</v>
      </c>
      <c r="B33" s="23" t="s">
        <v>6</v>
      </c>
      <c r="C33" s="23" t="s">
        <v>56</v>
      </c>
      <c r="D33" s="42">
        <v>518</v>
      </c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25">
      <c r="A34" s="19">
        <v>33</v>
      </c>
      <c r="B34" s="23" t="s">
        <v>12</v>
      </c>
      <c r="C34" s="23" t="s">
        <v>12</v>
      </c>
      <c r="D34" s="42" t="s">
        <v>12</v>
      </c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5">
      <c r="A35" s="19">
        <v>34</v>
      </c>
      <c r="B35" s="23" t="s">
        <v>12</v>
      </c>
      <c r="C35" s="23" t="s">
        <v>12</v>
      </c>
      <c r="D35" s="42" t="s">
        <v>12</v>
      </c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5">
      <c r="A36" s="1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6.25" x14ac:dyDescent="0.4">
      <c r="A37" s="52" t="s">
        <v>65</v>
      </c>
      <c r="B37" s="52"/>
      <c r="C37" s="52"/>
      <c r="D37" s="52"/>
      <c r="E37" s="43"/>
      <c r="F37" s="43"/>
      <c r="G37" s="52" t="s">
        <v>50</v>
      </c>
      <c r="H37" s="52"/>
      <c r="I37" s="52"/>
      <c r="J37" s="52"/>
      <c r="K37" s="52"/>
      <c r="L37" s="52"/>
      <c r="M37" s="52"/>
    </row>
  </sheetData>
  <sortState ref="G2:M19">
    <sortCondition descending="1" ref="I2:I19"/>
    <sortCondition descending="1" ref="H2:H19"/>
    <sortCondition ref="G2:G19"/>
  </sortState>
  <mergeCells count="2">
    <mergeCell ref="A37:D37"/>
    <mergeCell ref="G37:M37"/>
  </mergeCell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37"/>
  <sheetViews>
    <sheetView workbookViewId="0">
      <selection activeCell="M30" sqref="M30"/>
    </sheetView>
  </sheetViews>
  <sheetFormatPr baseColWidth="10" defaultRowHeight="15" x14ac:dyDescent="0.25"/>
  <cols>
    <col min="1" max="1" width="3" style="37" bestFit="1" customWidth="1"/>
    <col min="2" max="3" width="13.28515625" style="37" bestFit="1" customWidth="1"/>
    <col min="4" max="4" width="7.42578125" style="37" bestFit="1" customWidth="1"/>
    <col min="5" max="5" width="11.42578125" style="37"/>
    <col min="6" max="6" width="3.5703125" style="37" bestFit="1" customWidth="1"/>
    <col min="7" max="7" width="13.28515625" style="37" bestFit="1" customWidth="1"/>
    <col min="8" max="8" width="14.140625" style="37" bestFit="1" customWidth="1"/>
    <col min="9" max="9" width="12" style="37" bestFit="1" customWidth="1"/>
    <col min="10" max="10" width="14.28515625" style="37" bestFit="1" customWidth="1"/>
    <col min="11" max="11" width="10.7109375" style="37" bestFit="1" customWidth="1"/>
    <col min="12" max="12" width="7.7109375" style="37" bestFit="1" customWidth="1"/>
    <col min="13" max="13" width="17.140625" style="16" bestFit="1" customWidth="1"/>
    <col min="14" max="16384" width="11.42578125" style="37"/>
  </cols>
  <sheetData>
    <row r="1" spans="1:13" x14ac:dyDescent="0.25">
      <c r="A1" s="39" t="s">
        <v>0</v>
      </c>
      <c r="B1" s="39" t="s">
        <v>1</v>
      </c>
      <c r="C1" s="39" t="s">
        <v>2</v>
      </c>
      <c r="D1" s="39" t="s">
        <v>3</v>
      </c>
      <c r="E1" s="38"/>
      <c r="F1" s="39"/>
      <c r="G1" s="39" t="s">
        <v>40</v>
      </c>
      <c r="H1" s="39" t="s">
        <v>41</v>
      </c>
      <c r="I1" s="39" t="s">
        <v>49</v>
      </c>
      <c r="J1" s="39" t="s">
        <v>42</v>
      </c>
      <c r="K1" s="39" t="s">
        <v>43</v>
      </c>
      <c r="L1" s="39" t="s">
        <v>44</v>
      </c>
      <c r="M1" s="32" t="s">
        <v>45</v>
      </c>
    </row>
    <row r="2" spans="1:13" x14ac:dyDescent="0.25">
      <c r="A2" s="39">
        <v>1</v>
      </c>
      <c r="B2" s="40" t="s">
        <v>16</v>
      </c>
      <c r="C2" s="40" t="s">
        <v>13</v>
      </c>
      <c r="D2" s="42">
        <v>1320</v>
      </c>
      <c r="F2" s="41" t="s">
        <v>19</v>
      </c>
      <c r="G2" s="40" t="s">
        <v>16</v>
      </c>
      <c r="H2" s="41">
        <f t="shared" ref="H2:H19" si="0">COUNTIF($B$2:$C$35,G2)</f>
        <v>7</v>
      </c>
      <c r="I2" s="41">
        <f t="shared" ref="I2:I19" si="1">COUNTIF($C$2:$C$35,G2)</f>
        <v>5</v>
      </c>
      <c r="J2" s="40" t="s">
        <v>39</v>
      </c>
      <c r="K2" s="9">
        <f t="shared" ref="K2:K19" si="2">H2/34</f>
        <v>0.20588235294117646</v>
      </c>
      <c r="L2" s="22">
        <f t="shared" ref="L2:L19" si="3">SUMIF($C$2:$C$35,G2,$D$2:$D$35)</f>
        <v>5428</v>
      </c>
      <c r="M2" s="22">
        <f t="shared" ref="M2:M19" si="4">IFERROR(L2/H2,0)</f>
        <v>775.42857142857144</v>
      </c>
    </row>
    <row r="3" spans="1:13" x14ac:dyDescent="0.25">
      <c r="A3" s="39">
        <v>2</v>
      </c>
      <c r="B3" s="40" t="s">
        <v>57</v>
      </c>
      <c r="C3" s="40">
        <v>1860</v>
      </c>
      <c r="D3" s="42">
        <v>924</v>
      </c>
      <c r="F3" s="41" t="s">
        <v>20</v>
      </c>
      <c r="G3" s="40" t="s">
        <v>59</v>
      </c>
      <c r="H3" s="41">
        <f t="shared" si="0"/>
        <v>7</v>
      </c>
      <c r="I3" s="41">
        <f t="shared" si="1"/>
        <v>4</v>
      </c>
      <c r="J3" s="40" t="s">
        <v>39</v>
      </c>
      <c r="K3" s="9">
        <f t="shared" si="2"/>
        <v>0.20588235294117646</v>
      </c>
      <c r="L3" s="22">
        <f t="shared" si="3"/>
        <v>3164</v>
      </c>
      <c r="M3" s="22">
        <f t="shared" si="4"/>
        <v>452</v>
      </c>
    </row>
    <row r="4" spans="1:13" x14ac:dyDescent="0.25">
      <c r="A4" s="39">
        <v>3</v>
      </c>
      <c r="B4" s="40" t="s">
        <v>53</v>
      </c>
      <c r="C4" s="40" t="s">
        <v>59</v>
      </c>
      <c r="D4" s="42">
        <v>1014</v>
      </c>
      <c r="F4" s="41" t="s">
        <v>21</v>
      </c>
      <c r="G4" s="40" t="s">
        <v>58</v>
      </c>
      <c r="H4" s="41">
        <f t="shared" si="0"/>
        <v>6</v>
      </c>
      <c r="I4" s="41">
        <f t="shared" si="1"/>
        <v>3</v>
      </c>
      <c r="J4" s="40"/>
      <c r="K4" s="9">
        <f t="shared" si="2"/>
        <v>0.17647058823529413</v>
      </c>
      <c r="L4" s="22">
        <f t="shared" si="3"/>
        <v>1816</v>
      </c>
      <c r="M4" s="22">
        <f t="shared" si="4"/>
        <v>302.66666666666669</v>
      </c>
    </row>
    <row r="5" spans="1:13" x14ac:dyDescent="0.25">
      <c r="A5" s="39">
        <v>4</v>
      </c>
      <c r="B5" s="40" t="s">
        <v>13</v>
      </c>
      <c r="C5" s="40" t="s">
        <v>52</v>
      </c>
      <c r="D5" s="42">
        <v>0</v>
      </c>
      <c r="F5" s="41" t="s">
        <v>22</v>
      </c>
      <c r="G5" s="40" t="s">
        <v>13</v>
      </c>
      <c r="H5" s="41">
        <f t="shared" si="0"/>
        <v>4</v>
      </c>
      <c r="I5" s="41">
        <f t="shared" si="1"/>
        <v>3</v>
      </c>
      <c r="J5" s="40"/>
      <c r="K5" s="9">
        <f t="shared" si="2"/>
        <v>0.11764705882352941</v>
      </c>
      <c r="L5" s="22">
        <f t="shared" si="3"/>
        <v>1790</v>
      </c>
      <c r="M5" s="22">
        <f t="shared" si="4"/>
        <v>447.5</v>
      </c>
    </row>
    <row r="6" spans="1:13" x14ac:dyDescent="0.25">
      <c r="A6" s="39">
        <v>5</v>
      </c>
      <c r="B6" s="40" t="s">
        <v>59</v>
      </c>
      <c r="C6" s="40" t="s">
        <v>7</v>
      </c>
      <c r="D6" s="42">
        <v>846</v>
      </c>
      <c r="F6" s="41" t="s">
        <v>23</v>
      </c>
      <c r="G6" s="40" t="s">
        <v>53</v>
      </c>
      <c r="H6" s="41">
        <f t="shared" si="0"/>
        <v>4</v>
      </c>
      <c r="I6" s="41">
        <f t="shared" si="1"/>
        <v>2</v>
      </c>
      <c r="J6" s="40"/>
      <c r="K6" s="9">
        <f t="shared" si="2"/>
        <v>0.11764705882352941</v>
      </c>
      <c r="L6" s="22">
        <f t="shared" si="3"/>
        <v>1744</v>
      </c>
      <c r="M6" s="22">
        <f t="shared" si="4"/>
        <v>436</v>
      </c>
    </row>
    <row r="7" spans="1:13" x14ac:dyDescent="0.25">
      <c r="A7" s="39">
        <v>6</v>
      </c>
      <c r="B7" s="40" t="s">
        <v>12</v>
      </c>
      <c r="C7" s="40" t="s">
        <v>12</v>
      </c>
      <c r="D7" s="42" t="s">
        <v>12</v>
      </c>
      <c r="F7" s="41" t="s">
        <v>24</v>
      </c>
      <c r="G7" s="40" t="s">
        <v>7</v>
      </c>
      <c r="H7" s="41">
        <f t="shared" si="0"/>
        <v>5</v>
      </c>
      <c r="I7" s="41">
        <f t="shared" si="1"/>
        <v>2</v>
      </c>
      <c r="J7" s="40"/>
      <c r="K7" s="9">
        <f t="shared" si="2"/>
        <v>0.14705882352941177</v>
      </c>
      <c r="L7" s="22">
        <f t="shared" si="3"/>
        <v>1422</v>
      </c>
      <c r="M7" s="22">
        <f t="shared" si="4"/>
        <v>284.39999999999998</v>
      </c>
    </row>
    <row r="8" spans="1:13" x14ac:dyDescent="0.25">
      <c r="A8" s="39">
        <v>7</v>
      </c>
      <c r="B8" s="40" t="s">
        <v>12</v>
      </c>
      <c r="C8" s="40" t="s">
        <v>12</v>
      </c>
      <c r="D8" s="42" t="s">
        <v>12</v>
      </c>
      <c r="F8" s="41" t="s">
        <v>25</v>
      </c>
      <c r="G8" s="40" t="s">
        <v>52</v>
      </c>
      <c r="H8" s="41">
        <f t="shared" si="0"/>
        <v>7</v>
      </c>
      <c r="I8" s="41">
        <f t="shared" si="1"/>
        <v>3</v>
      </c>
      <c r="J8" s="40" t="s">
        <v>39</v>
      </c>
      <c r="K8" s="9">
        <f t="shared" si="2"/>
        <v>0.20588235294117646</v>
      </c>
      <c r="L8" s="22">
        <f t="shared" si="3"/>
        <v>1354</v>
      </c>
      <c r="M8" s="22">
        <f t="shared" si="4"/>
        <v>193.42857142857142</v>
      </c>
    </row>
    <row r="9" spans="1:13" x14ac:dyDescent="0.25">
      <c r="A9" s="39">
        <v>8</v>
      </c>
      <c r="B9" s="40" t="s">
        <v>9</v>
      </c>
      <c r="C9" s="40" t="s">
        <v>52</v>
      </c>
      <c r="D9" s="42">
        <v>1096</v>
      </c>
      <c r="F9" s="41" t="s">
        <v>26</v>
      </c>
      <c r="G9" s="40" t="s">
        <v>57</v>
      </c>
      <c r="H9" s="41">
        <f t="shared" si="0"/>
        <v>3</v>
      </c>
      <c r="I9" s="41">
        <f t="shared" si="1"/>
        <v>1</v>
      </c>
      <c r="J9" s="40"/>
      <c r="K9" s="9">
        <f t="shared" si="2"/>
        <v>8.8235294117647065E-2</v>
      </c>
      <c r="L9" s="22">
        <f t="shared" si="3"/>
        <v>1144</v>
      </c>
      <c r="M9" s="22">
        <f t="shared" si="4"/>
        <v>381.33333333333331</v>
      </c>
    </row>
    <row r="10" spans="1:13" x14ac:dyDescent="0.25">
      <c r="A10" s="39">
        <v>9</v>
      </c>
      <c r="B10" s="40" t="s">
        <v>59</v>
      </c>
      <c r="C10" s="40" t="s">
        <v>57</v>
      </c>
      <c r="D10" s="42">
        <v>1144</v>
      </c>
      <c r="F10" s="41" t="s">
        <v>27</v>
      </c>
      <c r="G10" s="40">
        <v>1860</v>
      </c>
      <c r="H10" s="41">
        <f t="shared" si="0"/>
        <v>3</v>
      </c>
      <c r="I10" s="41">
        <f t="shared" si="1"/>
        <v>1</v>
      </c>
      <c r="J10" s="40"/>
      <c r="K10" s="9">
        <f t="shared" si="2"/>
        <v>8.8235294117647065E-2</v>
      </c>
      <c r="L10" s="22">
        <f t="shared" si="3"/>
        <v>924</v>
      </c>
      <c r="M10" s="22">
        <f t="shared" si="4"/>
        <v>308</v>
      </c>
    </row>
    <row r="11" spans="1:13" x14ac:dyDescent="0.25">
      <c r="A11" s="39">
        <v>10</v>
      </c>
      <c r="B11" s="40">
        <v>1860</v>
      </c>
      <c r="C11" s="40" t="s">
        <v>53</v>
      </c>
      <c r="D11" s="42">
        <v>732</v>
      </c>
      <c r="F11" s="41" t="s">
        <v>28</v>
      </c>
      <c r="G11" s="40" t="s">
        <v>51</v>
      </c>
      <c r="H11" s="41">
        <f t="shared" si="0"/>
        <v>1</v>
      </c>
      <c r="I11" s="41">
        <f t="shared" si="1"/>
        <v>1</v>
      </c>
      <c r="J11" s="40"/>
      <c r="K11" s="9">
        <f t="shared" si="2"/>
        <v>2.9411764705882353E-2</v>
      </c>
      <c r="L11" s="22">
        <f t="shared" si="3"/>
        <v>702</v>
      </c>
      <c r="M11" s="22">
        <f t="shared" si="4"/>
        <v>702</v>
      </c>
    </row>
    <row r="12" spans="1:13" x14ac:dyDescent="0.25">
      <c r="A12" s="39">
        <v>11</v>
      </c>
      <c r="B12" s="40" t="s">
        <v>12</v>
      </c>
      <c r="C12" s="40" t="s">
        <v>12</v>
      </c>
      <c r="D12" s="42" t="s">
        <v>12</v>
      </c>
      <c r="F12" s="41" t="s">
        <v>29</v>
      </c>
      <c r="G12" s="40" t="s">
        <v>11</v>
      </c>
      <c r="H12" s="41">
        <f t="shared" si="0"/>
        <v>3</v>
      </c>
      <c r="I12" s="41">
        <f t="shared" si="1"/>
        <v>1</v>
      </c>
      <c r="J12" s="40"/>
      <c r="K12" s="9">
        <f t="shared" si="2"/>
        <v>8.8235294117647065E-2</v>
      </c>
      <c r="L12" s="22">
        <f t="shared" si="3"/>
        <v>646</v>
      </c>
      <c r="M12" s="22">
        <f t="shared" si="4"/>
        <v>215.33333333333334</v>
      </c>
    </row>
    <row r="13" spans="1:13" x14ac:dyDescent="0.25">
      <c r="A13" s="39">
        <v>12</v>
      </c>
      <c r="B13" s="40" t="s">
        <v>16</v>
      </c>
      <c r="C13" s="40" t="s">
        <v>53</v>
      </c>
      <c r="D13" s="42">
        <v>1012</v>
      </c>
      <c r="F13" s="41" t="s">
        <v>30</v>
      </c>
      <c r="G13" s="40" t="s">
        <v>15</v>
      </c>
      <c r="H13" s="41">
        <f t="shared" si="0"/>
        <v>1</v>
      </c>
      <c r="I13" s="41">
        <f t="shared" si="1"/>
        <v>1</v>
      </c>
      <c r="J13" s="40"/>
      <c r="K13" s="9">
        <f t="shared" si="2"/>
        <v>2.9411764705882353E-2</v>
      </c>
      <c r="L13" s="22">
        <f t="shared" si="3"/>
        <v>574</v>
      </c>
      <c r="M13" s="22">
        <f t="shared" si="4"/>
        <v>574</v>
      </c>
    </row>
    <row r="14" spans="1:13" x14ac:dyDescent="0.25">
      <c r="A14" s="39">
        <v>13</v>
      </c>
      <c r="B14" s="40" t="s">
        <v>7</v>
      </c>
      <c r="C14" s="40" t="s">
        <v>51</v>
      </c>
      <c r="D14" s="42">
        <v>702</v>
      </c>
      <c r="F14" s="41" t="s">
        <v>31</v>
      </c>
      <c r="G14" s="40" t="s">
        <v>9</v>
      </c>
      <c r="H14" s="41">
        <f t="shared" si="0"/>
        <v>3</v>
      </c>
      <c r="I14" s="41">
        <f t="shared" si="1"/>
        <v>0</v>
      </c>
      <c r="J14" s="40"/>
      <c r="K14" s="9">
        <f t="shared" si="2"/>
        <v>8.8235294117647065E-2</v>
      </c>
      <c r="L14" s="22">
        <f t="shared" si="3"/>
        <v>0</v>
      </c>
      <c r="M14" s="22">
        <f t="shared" si="4"/>
        <v>0</v>
      </c>
    </row>
    <row r="15" spans="1:13" x14ac:dyDescent="0.25">
      <c r="A15" s="39">
        <v>14</v>
      </c>
      <c r="B15" s="40" t="s">
        <v>52</v>
      </c>
      <c r="C15" s="40" t="s">
        <v>7</v>
      </c>
      <c r="D15" s="42">
        <v>576</v>
      </c>
      <c r="F15" s="41" t="s">
        <v>32</v>
      </c>
      <c r="G15" s="40" t="s">
        <v>60</v>
      </c>
      <c r="H15" s="41">
        <f t="shared" si="0"/>
        <v>0</v>
      </c>
      <c r="I15" s="41">
        <f t="shared" si="1"/>
        <v>0</v>
      </c>
      <c r="J15" s="40" t="s">
        <v>38</v>
      </c>
      <c r="K15" s="9">
        <f t="shared" si="2"/>
        <v>0</v>
      </c>
      <c r="L15" s="22">
        <f t="shared" si="3"/>
        <v>0</v>
      </c>
      <c r="M15" s="22">
        <f t="shared" si="4"/>
        <v>0</v>
      </c>
    </row>
    <row r="16" spans="1:13" x14ac:dyDescent="0.25">
      <c r="A16" s="39">
        <v>15</v>
      </c>
      <c r="B16" s="40" t="s">
        <v>12</v>
      </c>
      <c r="C16" s="40" t="s">
        <v>12</v>
      </c>
      <c r="D16" s="42" t="s">
        <v>12</v>
      </c>
      <c r="F16" s="41" t="s">
        <v>33</v>
      </c>
      <c r="G16" s="40" t="s">
        <v>46</v>
      </c>
      <c r="H16" s="41">
        <f t="shared" si="0"/>
        <v>0</v>
      </c>
      <c r="I16" s="41">
        <f t="shared" si="1"/>
        <v>0</v>
      </c>
      <c r="J16" s="40"/>
      <c r="K16" s="9">
        <f t="shared" si="2"/>
        <v>0</v>
      </c>
      <c r="L16" s="22">
        <f t="shared" si="3"/>
        <v>0</v>
      </c>
      <c r="M16" s="22">
        <f t="shared" si="4"/>
        <v>0</v>
      </c>
    </row>
    <row r="17" spans="1:13" x14ac:dyDescent="0.25">
      <c r="A17" s="39">
        <v>16</v>
      </c>
      <c r="B17" s="40" t="s">
        <v>12</v>
      </c>
      <c r="C17" s="40" t="s">
        <v>12</v>
      </c>
      <c r="D17" s="42" t="s">
        <v>12</v>
      </c>
      <c r="F17" s="41" t="s">
        <v>34</v>
      </c>
      <c r="G17" s="40" t="s">
        <v>55</v>
      </c>
      <c r="H17" s="41">
        <f t="shared" si="0"/>
        <v>0</v>
      </c>
      <c r="I17" s="41">
        <f t="shared" si="1"/>
        <v>0</v>
      </c>
      <c r="J17" s="40"/>
      <c r="K17" s="9">
        <f t="shared" si="2"/>
        <v>0</v>
      </c>
      <c r="L17" s="22">
        <f t="shared" si="3"/>
        <v>0</v>
      </c>
      <c r="M17" s="22">
        <f t="shared" si="4"/>
        <v>0</v>
      </c>
    </row>
    <row r="18" spans="1:13" x14ac:dyDescent="0.25">
      <c r="A18" s="39">
        <v>17</v>
      </c>
      <c r="B18" s="40" t="s">
        <v>11</v>
      </c>
      <c r="C18" s="40" t="s">
        <v>52</v>
      </c>
      <c r="D18" s="42">
        <v>258</v>
      </c>
      <c r="F18" s="41" t="s">
        <v>35</v>
      </c>
      <c r="G18" s="40" t="s">
        <v>61</v>
      </c>
      <c r="H18" s="41">
        <f t="shared" si="0"/>
        <v>0</v>
      </c>
      <c r="I18" s="41">
        <f t="shared" si="1"/>
        <v>0</v>
      </c>
      <c r="J18" s="40" t="s">
        <v>38</v>
      </c>
      <c r="K18" s="9">
        <f t="shared" si="2"/>
        <v>0</v>
      </c>
      <c r="L18" s="22">
        <f t="shared" si="3"/>
        <v>0</v>
      </c>
      <c r="M18" s="22">
        <f t="shared" si="4"/>
        <v>0</v>
      </c>
    </row>
    <row r="19" spans="1:13" ht="15.75" thickBot="1" x14ac:dyDescent="0.3">
      <c r="A19" s="39">
        <v>18</v>
      </c>
      <c r="B19" s="40" t="s">
        <v>59</v>
      </c>
      <c r="C19" s="40" t="s">
        <v>58</v>
      </c>
      <c r="D19" s="42">
        <v>700</v>
      </c>
      <c r="F19" s="10" t="s">
        <v>36</v>
      </c>
      <c r="G19" s="40" t="s">
        <v>62</v>
      </c>
      <c r="H19" s="10">
        <f t="shared" si="0"/>
        <v>0</v>
      </c>
      <c r="I19" s="10">
        <f t="shared" si="1"/>
        <v>0</v>
      </c>
      <c r="J19" s="40" t="s">
        <v>38</v>
      </c>
      <c r="K19" s="11">
        <f t="shared" si="2"/>
        <v>0</v>
      </c>
      <c r="L19" s="22">
        <f t="shared" si="3"/>
        <v>0</v>
      </c>
      <c r="M19" s="22">
        <f t="shared" si="4"/>
        <v>0</v>
      </c>
    </row>
    <row r="20" spans="1:13" x14ac:dyDescent="0.25">
      <c r="A20" s="39">
        <v>19</v>
      </c>
      <c r="B20" s="40" t="s">
        <v>58</v>
      </c>
      <c r="C20" s="40" t="s">
        <v>13</v>
      </c>
      <c r="D20" s="42">
        <v>470</v>
      </c>
      <c r="F20" s="12"/>
      <c r="G20" s="13" t="s">
        <v>37</v>
      </c>
      <c r="H20" s="12">
        <f>SUM(H2:H19)/2</f>
        <v>27</v>
      </c>
      <c r="I20" s="12">
        <f>SUM(I2:I19)</f>
        <v>27</v>
      </c>
      <c r="J20" s="12"/>
      <c r="K20" s="14"/>
      <c r="L20" s="33">
        <f>SUM(L2:L19)</f>
        <v>20708</v>
      </c>
      <c r="M20" s="33">
        <f t="shared" ref="M20" si="5">IFERROR(L20/H20,0)</f>
        <v>766.96296296296293</v>
      </c>
    </row>
    <row r="21" spans="1:13" x14ac:dyDescent="0.25">
      <c r="A21" s="39">
        <v>20</v>
      </c>
      <c r="B21" s="40">
        <v>1860</v>
      </c>
      <c r="C21" s="40" t="s">
        <v>16</v>
      </c>
      <c r="D21" s="42">
        <v>776</v>
      </c>
      <c r="F21" s="41"/>
      <c r="G21" s="41"/>
      <c r="H21" s="41"/>
      <c r="I21" s="41"/>
      <c r="J21" s="41"/>
      <c r="K21" s="9"/>
      <c r="L21" s="41"/>
      <c r="M21" s="15"/>
    </row>
    <row r="22" spans="1:13" x14ac:dyDescent="0.25">
      <c r="A22" s="39">
        <v>21</v>
      </c>
      <c r="B22" s="40" t="s">
        <v>52</v>
      </c>
      <c r="C22" s="40" t="s">
        <v>13</v>
      </c>
      <c r="D22" s="42">
        <v>0</v>
      </c>
      <c r="F22" s="41"/>
      <c r="G22" s="41" t="s">
        <v>38</v>
      </c>
      <c r="H22" s="41">
        <f>SUMIF($J$2:$J$19,G22,$H$2:$H$19)</f>
        <v>0</v>
      </c>
      <c r="I22" s="41">
        <f>SUMIF($J$2:$J$19,G22,$I$2:$I$19)</f>
        <v>0</v>
      </c>
      <c r="J22" s="41"/>
      <c r="K22" s="9"/>
      <c r="L22" s="22">
        <f>SUMIF($J$2:$J$19,G22,$L$2:$L$19)</f>
        <v>0</v>
      </c>
      <c r="M22" s="15">
        <f>IFERROR(L22/H22,0)</f>
        <v>0</v>
      </c>
    </row>
    <row r="23" spans="1:13" x14ac:dyDescent="0.25">
      <c r="A23" s="39">
        <v>22</v>
      </c>
      <c r="B23" s="40" t="s">
        <v>7</v>
      </c>
      <c r="C23" s="40" t="s">
        <v>59</v>
      </c>
      <c r="D23" s="42">
        <v>864</v>
      </c>
      <c r="F23" s="41"/>
      <c r="G23" s="41" t="s">
        <v>39</v>
      </c>
      <c r="H23" s="41">
        <f>SUMIF($J$2:$J$19,G23,$H$2:$H$19)</f>
        <v>21</v>
      </c>
      <c r="I23" s="41">
        <f>SUMIF($J$2:$J$19,G23,$I$2:$I$19)</f>
        <v>12</v>
      </c>
      <c r="J23" s="41"/>
      <c r="K23" s="9"/>
      <c r="L23" s="22">
        <f>SUMIF($J$2:$J$19,G23,$L$2:$L$19)</f>
        <v>9946</v>
      </c>
      <c r="M23" s="22">
        <f>IFERROR(L23/H23,0)</f>
        <v>473.61904761904759</v>
      </c>
    </row>
    <row r="24" spans="1:13" x14ac:dyDescent="0.25">
      <c r="A24" s="39">
        <v>23</v>
      </c>
      <c r="B24" s="40" t="s">
        <v>52</v>
      </c>
      <c r="C24" s="40" t="s">
        <v>16</v>
      </c>
      <c r="D24" s="42">
        <v>1320</v>
      </c>
    </row>
    <row r="25" spans="1:13" x14ac:dyDescent="0.25">
      <c r="A25" s="39">
        <v>24</v>
      </c>
      <c r="B25" s="40" t="s">
        <v>9</v>
      </c>
      <c r="C25" s="40" t="s">
        <v>58</v>
      </c>
      <c r="D25" s="42">
        <v>658</v>
      </c>
    </row>
    <row r="26" spans="1:13" x14ac:dyDescent="0.25">
      <c r="A26" s="39">
        <v>25</v>
      </c>
      <c r="B26" s="40" t="s">
        <v>58</v>
      </c>
      <c r="C26" s="40" t="s">
        <v>16</v>
      </c>
      <c r="D26" s="42">
        <v>894</v>
      </c>
    </row>
    <row r="27" spans="1:13" x14ac:dyDescent="0.25">
      <c r="A27" s="39">
        <v>26</v>
      </c>
      <c r="B27" s="40" t="s">
        <v>57</v>
      </c>
      <c r="C27" s="40" t="s">
        <v>59</v>
      </c>
      <c r="D27" s="42">
        <v>1142</v>
      </c>
    </row>
    <row r="28" spans="1:13" x14ac:dyDescent="0.25">
      <c r="A28" s="39">
        <v>27</v>
      </c>
      <c r="B28" s="40" t="s">
        <v>7</v>
      </c>
      <c r="C28" s="40" t="s">
        <v>15</v>
      </c>
      <c r="D28" s="42">
        <v>574</v>
      </c>
    </row>
    <row r="29" spans="1:13" x14ac:dyDescent="0.25">
      <c r="A29" s="39">
        <v>28</v>
      </c>
      <c r="B29" s="40" t="s">
        <v>52</v>
      </c>
      <c r="C29" s="40" t="s">
        <v>58</v>
      </c>
      <c r="D29" s="42">
        <v>458</v>
      </c>
    </row>
    <row r="30" spans="1:13" x14ac:dyDescent="0.25">
      <c r="A30" s="39">
        <v>29</v>
      </c>
      <c r="B30" s="40" t="s">
        <v>53</v>
      </c>
      <c r="C30" s="40" t="s">
        <v>16</v>
      </c>
      <c r="D30" s="42">
        <v>1036</v>
      </c>
    </row>
    <row r="31" spans="1:13" x14ac:dyDescent="0.25">
      <c r="A31" s="39">
        <v>30</v>
      </c>
      <c r="B31" s="40" t="s">
        <v>9</v>
      </c>
      <c r="C31" s="40" t="s">
        <v>59</v>
      </c>
      <c r="D31" s="42">
        <v>144</v>
      </c>
    </row>
    <row r="32" spans="1:13" x14ac:dyDescent="0.25">
      <c r="A32" s="39">
        <v>31</v>
      </c>
      <c r="B32" s="40" t="s">
        <v>11</v>
      </c>
      <c r="C32" s="40" t="s">
        <v>16</v>
      </c>
      <c r="D32" s="42">
        <v>1402</v>
      </c>
    </row>
    <row r="33" spans="1:13" x14ac:dyDescent="0.25">
      <c r="A33" s="39">
        <v>32</v>
      </c>
      <c r="B33" s="40" t="s">
        <v>58</v>
      </c>
      <c r="C33" s="40" t="s">
        <v>11</v>
      </c>
      <c r="D33" s="42">
        <v>646</v>
      </c>
    </row>
    <row r="34" spans="1:13" x14ac:dyDescent="0.25">
      <c r="A34" s="39">
        <v>33</v>
      </c>
      <c r="B34" s="41" t="s">
        <v>12</v>
      </c>
      <c r="C34" s="41" t="s">
        <v>12</v>
      </c>
      <c r="D34" s="42" t="s">
        <v>12</v>
      </c>
    </row>
    <row r="35" spans="1:13" x14ac:dyDescent="0.25">
      <c r="A35" s="39">
        <v>34</v>
      </c>
      <c r="B35" s="41" t="s">
        <v>12</v>
      </c>
      <c r="C35" s="41" t="s">
        <v>12</v>
      </c>
      <c r="D35" s="42" t="s">
        <v>12</v>
      </c>
    </row>
    <row r="36" spans="1:13" x14ac:dyDescent="0.25">
      <c r="A36" s="38"/>
    </row>
    <row r="37" spans="1:13" ht="26.25" x14ac:dyDescent="0.4">
      <c r="A37" s="52" t="s">
        <v>66</v>
      </c>
      <c r="B37" s="52"/>
      <c r="C37" s="52"/>
      <c r="D37" s="52"/>
      <c r="E37" s="43"/>
      <c r="F37" s="43"/>
      <c r="G37" s="52" t="s">
        <v>50</v>
      </c>
      <c r="H37" s="52"/>
      <c r="I37" s="52"/>
      <c r="J37" s="52"/>
      <c r="K37" s="52"/>
      <c r="L37" s="52"/>
      <c r="M37" s="52"/>
    </row>
  </sheetData>
  <sortState ref="G2:M19">
    <sortCondition descending="1" ref="L2:L19"/>
    <sortCondition descending="1" ref="M2:M19"/>
    <sortCondition descending="1" ref="H2:H19"/>
    <sortCondition ref="G2:G19"/>
  </sortState>
  <mergeCells count="2">
    <mergeCell ref="A37:D37"/>
    <mergeCell ref="G37:M37"/>
  </mergeCells>
  <pageMargins left="0.7" right="0.7" top="0.78740157499999996" bottom="0.78740157499999996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37"/>
  <sheetViews>
    <sheetView workbookViewId="0">
      <selection activeCell="M30" sqref="M30"/>
    </sheetView>
  </sheetViews>
  <sheetFormatPr baseColWidth="10" defaultRowHeight="15" x14ac:dyDescent="0.25"/>
  <cols>
    <col min="1" max="1" width="3" style="27" bestFit="1" customWidth="1"/>
    <col min="2" max="3" width="13.28515625" style="27" bestFit="1" customWidth="1"/>
    <col min="4" max="4" width="7.42578125" style="27" bestFit="1" customWidth="1"/>
    <col min="5" max="5" width="11.42578125" style="27"/>
    <col min="6" max="6" width="3.5703125" style="27" bestFit="1" customWidth="1"/>
    <col min="7" max="7" width="13.28515625" style="27" bestFit="1" customWidth="1"/>
    <col min="8" max="8" width="14.140625" style="27" bestFit="1" customWidth="1"/>
    <col min="9" max="9" width="12" style="27" bestFit="1" customWidth="1"/>
    <col min="10" max="10" width="14.28515625" style="27" bestFit="1" customWidth="1"/>
    <col min="11" max="11" width="10.7109375" style="27" bestFit="1" customWidth="1"/>
    <col min="12" max="12" width="7.7109375" style="27" bestFit="1" customWidth="1"/>
    <col min="13" max="13" width="17.140625" style="16" bestFit="1" customWidth="1"/>
    <col min="14" max="16384" width="11.42578125" style="27"/>
  </cols>
  <sheetData>
    <row r="1" spans="1:15" x14ac:dyDescent="0.25">
      <c r="A1" s="29" t="s">
        <v>0</v>
      </c>
      <c r="B1" s="29" t="s">
        <v>1</v>
      </c>
      <c r="C1" s="29" t="s">
        <v>2</v>
      </c>
      <c r="D1" s="29" t="s">
        <v>3</v>
      </c>
      <c r="E1" s="28"/>
      <c r="F1" s="29"/>
      <c r="G1" s="29" t="s">
        <v>40</v>
      </c>
      <c r="H1" s="29" t="s">
        <v>41</v>
      </c>
      <c r="I1" s="29" t="s">
        <v>49</v>
      </c>
      <c r="J1" s="29" t="s">
        <v>42</v>
      </c>
      <c r="K1" s="29" t="s">
        <v>43</v>
      </c>
      <c r="L1" s="29" t="s">
        <v>44</v>
      </c>
      <c r="M1" s="32" t="s">
        <v>45</v>
      </c>
    </row>
    <row r="2" spans="1:15" x14ac:dyDescent="0.25">
      <c r="A2" s="29">
        <v>1</v>
      </c>
      <c r="B2" s="35" t="s">
        <v>10</v>
      </c>
      <c r="C2" s="35" t="s">
        <v>11</v>
      </c>
      <c r="D2" s="42">
        <v>1304</v>
      </c>
      <c r="F2" s="31" t="s">
        <v>19</v>
      </c>
      <c r="G2" s="40" t="s">
        <v>16</v>
      </c>
      <c r="H2" s="41">
        <f t="shared" ref="H2:H19" si="0">COUNTIF($B$2:$C$35,G2)</f>
        <v>8</v>
      </c>
      <c r="I2" s="41">
        <f t="shared" ref="I2:I19" si="1">COUNTIF($C$2:$C$35,G2)</f>
        <v>5</v>
      </c>
      <c r="J2" s="40"/>
      <c r="K2" s="9">
        <f t="shared" ref="K2:K19" si="2">H2/34</f>
        <v>0.23529411764705882</v>
      </c>
      <c r="L2" s="22">
        <f t="shared" ref="L2:L19" si="3">SUMIF($C$2:$C$35,G2,$D$2:$D$35)</f>
        <v>4352</v>
      </c>
      <c r="M2" s="22">
        <f t="shared" ref="M2:M19" si="4">IFERROR(L2/H2,0)</f>
        <v>544</v>
      </c>
    </row>
    <row r="3" spans="1:15" x14ac:dyDescent="0.25">
      <c r="A3" s="29">
        <v>2</v>
      </c>
      <c r="B3" s="35" t="s">
        <v>51</v>
      </c>
      <c r="C3" s="35" t="s">
        <v>57</v>
      </c>
      <c r="D3" s="42">
        <v>1080</v>
      </c>
      <c r="F3" s="31" t="s">
        <v>20</v>
      </c>
      <c r="G3" s="40" t="s">
        <v>11</v>
      </c>
      <c r="H3" s="31">
        <f t="shared" si="0"/>
        <v>5</v>
      </c>
      <c r="I3" s="31">
        <f t="shared" si="1"/>
        <v>4</v>
      </c>
      <c r="J3" s="40"/>
      <c r="K3" s="9">
        <f t="shared" si="2"/>
        <v>0.14705882352941177</v>
      </c>
      <c r="L3" s="22">
        <f t="shared" si="3"/>
        <v>3782</v>
      </c>
      <c r="M3" s="22">
        <f t="shared" si="4"/>
        <v>756.4</v>
      </c>
      <c r="O3" s="50"/>
    </row>
    <row r="4" spans="1:15" x14ac:dyDescent="0.25">
      <c r="A4" s="29">
        <v>3</v>
      </c>
      <c r="B4" s="35" t="s">
        <v>14</v>
      </c>
      <c r="C4" s="35" t="s">
        <v>16</v>
      </c>
      <c r="D4" s="42">
        <v>620</v>
      </c>
      <c r="F4" s="31" t="s">
        <v>21</v>
      </c>
      <c r="G4" s="36" t="s">
        <v>10</v>
      </c>
      <c r="H4" s="31">
        <f t="shared" si="0"/>
        <v>6</v>
      </c>
      <c r="I4" s="31">
        <f t="shared" si="1"/>
        <v>4</v>
      </c>
      <c r="J4" s="40" t="s">
        <v>39</v>
      </c>
      <c r="K4" s="9">
        <f t="shared" si="2"/>
        <v>0.17647058823529413</v>
      </c>
      <c r="L4" s="22">
        <f t="shared" si="3"/>
        <v>3714</v>
      </c>
      <c r="M4" s="22">
        <f t="shared" si="4"/>
        <v>619</v>
      </c>
    </row>
    <row r="5" spans="1:15" x14ac:dyDescent="0.25">
      <c r="A5" s="29">
        <v>4</v>
      </c>
      <c r="B5" s="35" t="s">
        <v>13</v>
      </c>
      <c r="C5" s="35" t="s">
        <v>10</v>
      </c>
      <c r="D5" s="42">
        <v>1116</v>
      </c>
      <c r="F5" s="31" t="s">
        <v>22</v>
      </c>
      <c r="G5" s="36" t="s">
        <v>14</v>
      </c>
      <c r="H5" s="31">
        <f t="shared" si="0"/>
        <v>7</v>
      </c>
      <c r="I5" s="31">
        <f t="shared" si="1"/>
        <v>5</v>
      </c>
      <c r="J5" s="40" t="s">
        <v>39</v>
      </c>
      <c r="K5" s="9">
        <f t="shared" si="2"/>
        <v>0.20588235294117646</v>
      </c>
      <c r="L5" s="22">
        <f t="shared" si="3"/>
        <v>3108</v>
      </c>
      <c r="M5" s="22">
        <f t="shared" si="4"/>
        <v>444</v>
      </c>
      <c r="O5" s="47"/>
    </row>
    <row r="6" spans="1:15" x14ac:dyDescent="0.25">
      <c r="A6" s="29">
        <v>5</v>
      </c>
      <c r="B6" s="35" t="s">
        <v>7</v>
      </c>
      <c r="C6" s="35" t="s">
        <v>57</v>
      </c>
      <c r="D6" s="42">
        <v>952</v>
      </c>
      <c r="F6" s="31" t="s">
        <v>23</v>
      </c>
      <c r="G6" s="36" t="s">
        <v>57</v>
      </c>
      <c r="H6" s="31">
        <f t="shared" si="0"/>
        <v>4</v>
      </c>
      <c r="I6" s="31">
        <f t="shared" si="1"/>
        <v>3</v>
      </c>
      <c r="J6" s="40"/>
      <c r="K6" s="9">
        <f t="shared" si="2"/>
        <v>0.11764705882352941</v>
      </c>
      <c r="L6" s="22">
        <f t="shared" si="3"/>
        <v>2706</v>
      </c>
      <c r="M6" s="22">
        <f t="shared" si="4"/>
        <v>676.5</v>
      </c>
    </row>
    <row r="7" spans="1:15" x14ac:dyDescent="0.25">
      <c r="A7" s="29">
        <v>6</v>
      </c>
      <c r="B7" s="35" t="s">
        <v>16</v>
      </c>
      <c r="C7" s="35" t="s">
        <v>11</v>
      </c>
      <c r="D7" s="42">
        <v>1400</v>
      </c>
      <c r="F7" s="31" t="s">
        <v>24</v>
      </c>
      <c r="G7" s="36">
        <v>1860</v>
      </c>
      <c r="H7" s="31">
        <f t="shared" si="0"/>
        <v>5</v>
      </c>
      <c r="I7" s="31">
        <f t="shared" si="1"/>
        <v>2</v>
      </c>
      <c r="J7" s="40"/>
      <c r="K7" s="9">
        <f t="shared" si="2"/>
        <v>0.14705882352941177</v>
      </c>
      <c r="L7" s="22">
        <f t="shared" si="3"/>
        <v>2074</v>
      </c>
      <c r="M7" s="22">
        <f t="shared" si="4"/>
        <v>414.8</v>
      </c>
    </row>
    <row r="8" spans="1:15" x14ac:dyDescent="0.25">
      <c r="A8" s="29">
        <v>7</v>
      </c>
      <c r="B8" s="35" t="s">
        <v>11</v>
      </c>
      <c r="C8" s="35" t="s">
        <v>59</v>
      </c>
      <c r="D8" s="42">
        <v>1330</v>
      </c>
      <c r="F8" s="31" t="s">
        <v>25</v>
      </c>
      <c r="G8" s="36" t="s">
        <v>59</v>
      </c>
      <c r="H8" s="31">
        <f t="shared" si="0"/>
        <v>6</v>
      </c>
      <c r="I8" s="31">
        <f t="shared" si="1"/>
        <v>2</v>
      </c>
      <c r="J8" s="40"/>
      <c r="K8" s="9">
        <f t="shared" si="2"/>
        <v>0.17647058823529413</v>
      </c>
      <c r="L8" s="22">
        <f t="shared" si="3"/>
        <v>1810</v>
      </c>
      <c r="M8" s="22">
        <f t="shared" si="4"/>
        <v>301.66666666666669</v>
      </c>
    </row>
    <row r="9" spans="1:15" x14ac:dyDescent="0.25">
      <c r="A9" s="29">
        <v>8</v>
      </c>
      <c r="B9" s="35" t="s">
        <v>7</v>
      </c>
      <c r="C9" s="35" t="s">
        <v>10</v>
      </c>
      <c r="D9" s="42">
        <v>814</v>
      </c>
      <c r="F9" s="31" t="s">
        <v>26</v>
      </c>
      <c r="G9" s="36" t="s">
        <v>13</v>
      </c>
      <c r="H9" s="31">
        <f t="shared" si="0"/>
        <v>5</v>
      </c>
      <c r="I9" s="31">
        <f t="shared" si="1"/>
        <v>2</v>
      </c>
      <c r="J9" s="40"/>
      <c r="K9" s="9">
        <f t="shared" si="2"/>
        <v>0.14705882352941177</v>
      </c>
      <c r="L9" s="22">
        <f t="shared" si="3"/>
        <v>1724</v>
      </c>
      <c r="M9" s="22">
        <f t="shared" si="4"/>
        <v>344.8</v>
      </c>
    </row>
    <row r="10" spans="1:15" x14ac:dyDescent="0.25">
      <c r="A10" s="29">
        <v>9</v>
      </c>
      <c r="B10" s="35" t="s">
        <v>14</v>
      </c>
      <c r="C10" s="35" t="s">
        <v>57</v>
      </c>
      <c r="D10" s="42">
        <v>674</v>
      </c>
      <c r="F10" s="31" t="s">
        <v>27</v>
      </c>
      <c r="G10" s="36" t="s">
        <v>7</v>
      </c>
      <c r="H10" s="31">
        <f t="shared" si="0"/>
        <v>5</v>
      </c>
      <c r="I10" s="31">
        <f t="shared" si="1"/>
        <v>1</v>
      </c>
      <c r="J10" s="40"/>
      <c r="K10" s="9">
        <f t="shared" si="2"/>
        <v>0.14705882352941177</v>
      </c>
      <c r="L10" s="22">
        <f t="shared" si="3"/>
        <v>1584</v>
      </c>
      <c r="M10" s="22">
        <f t="shared" si="4"/>
        <v>316.8</v>
      </c>
    </row>
    <row r="11" spans="1:15" x14ac:dyDescent="0.25">
      <c r="A11" s="29">
        <v>10</v>
      </c>
      <c r="B11" s="35" t="s">
        <v>10</v>
      </c>
      <c r="C11" s="35" t="s">
        <v>14</v>
      </c>
      <c r="D11" s="42">
        <v>876</v>
      </c>
      <c r="F11" s="31" t="s">
        <v>28</v>
      </c>
      <c r="G11" s="36" t="s">
        <v>4</v>
      </c>
      <c r="H11" s="31">
        <f t="shared" si="0"/>
        <v>1</v>
      </c>
      <c r="I11" s="31">
        <f t="shared" si="1"/>
        <v>1</v>
      </c>
      <c r="J11" s="40" t="s">
        <v>38</v>
      </c>
      <c r="K11" s="9">
        <f t="shared" si="2"/>
        <v>2.9411764705882353E-2</v>
      </c>
      <c r="L11" s="22">
        <f t="shared" si="3"/>
        <v>636</v>
      </c>
      <c r="M11" s="22">
        <f t="shared" si="4"/>
        <v>636</v>
      </c>
    </row>
    <row r="12" spans="1:15" x14ac:dyDescent="0.25">
      <c r="A12" s="29">
        <v>11</v>
      </c>
      <c r="B12" s="35" t="s">
        <v>59</v>
      </c>
      <c r="C12" s="35">
        <v>1860</v>
      </c>
      <c r="D12" s="42">
        <v>1150</v>
      </c>
      <c r="F12" s="31" t="s">
        <v>29</v>
      </c>
      <c r="G12" s="36" t="s">
        <v>51</v>
      </c>
      <c r="H12" s="31">
        <f t="shared" si="0"/>
        <v>4</v>
      </c>
      <c r="I12" s="31">
        <f t="shared" si="1"/>
        <v>1</v>
      </c>
      <c r="J12" s="40"/>
      <c r="K12" s="9">
        <f t="shared" si="2"/>
        <v>0.11764705882352941</v>
      </c>
      <c r="L12" s="22">
        <f t="shared" si="3"/>
        <v>164</v>
      </c>
      <c r="M12" s="22">
        <f t="shared" si="4"/>
        <v>41</v>
      </c>
    </row>
    <row r="13" spans="1:15" x14ac:dyDescent="0.25">
      <c r="A13" s="29">
        <v>12</v>
      </c>
      <c r="B13" s="35" t="s">
        <v>51</v>
      </c>
      <c r="C13" s="35" t="s">
        <v>16</v>
      </c>
      <c r="D13" s="42">
        <v>636</v>
      </c>
      <c r="F13" s="31" t="s">
        <v>30</v>
      </c>
      <c r="G13" s="40" t="s">
        <v>55</v>
      </c>
      <c r="H13" s="31">
        <f t="shared" si="0"/>
        <v>2</v>
      </c>
      <c r="I13" s="31">
        <f t="shared" si="1"/>
        <v>0</v>
      </c>
      <c r="J13" s="40"/>
      <c r="K13" s="9">
        <f t="shared" si="2"/>
        <v>5.8823529411764705E-2</v>
      </c>
      <c r="L13" s="22">
        <f t="shared" si="3"/>
        <v>0</v>
      </c>
      <c r="M13" s="22">
        <f t="shared" si="4"/>
        <v>0</v>
      </c>
    </row>
    <row r="14" spans="1:15" x14ac:dyDescent="0.25">
      <c r="A14" s="29">
        <v>13</v>
      </c>
      <c r="B14" s="35" t="s">
        <v>59</v>
      </c>
      <c r="C14" s="35" t="s">
        <v>13</v>
      </c>
      <c r="D14" s="42">
        <v>1148</v>
      </c>
      <c r="F14" s="31" t="s">
        <v>31</v>
      </c>
      <c r="G14" s="36" t="s">
        <v>53</v>
      </c>
      <c r="H14" s="31">
        <f t="shared" si="0"/>
        <v>1</v>
      </c>
      <c r="I14" s="31">
        <f t="shared" si="1"/>
        <v>0</v>
      </c>
      <c r="J14" s="40"/>
      <c r="K14" s="9">
        <f t="shared" si="2"/>
        <v>2.9411764705882353E-2</v>
      </c>
      <c r="L14" s="22">
        <f t="shared" si="3"/>
        <v>0</v>
      </c>
      <c r="M14" s="22">
        <f t="shared" si="4"/>
        <v>0</v>
      </c>
    </row>
    <row r="15" spans="1:15" x14ac:dyDescent="0.25">
      <c r="A15" s="29">
        <v>14</v>
      </c>
      <c r="B15" s="35" t="s">
        <v>7</v>
      </c>
      <c r="C15" s="35" t="s">
        <v>11</v>
      </c>
      <c r="D15" s="42">
        <v>824</v>
      </c>
      <c r="F15" s="31" t="s">
        <v>32</v>
      </c>
      <c r="G15" s="36" t="s">
        <v>46</v>
      </c>
      <c r="H15" s="31">
        <f t="shared" si="0"/>
        <v>1</v>
      </c>
      <c r="I15" s="31">
        <f t="shared" si="1"/>
        <v>0</v>
      </c>
      <c r="J15" s="40"/>
      <c r="K15" s="9">
        <f t="shared" si="2"/>
        <v>2.9411764705882353E-2</v>
      </c>
      <c r="L15" s="22">
        <f t="shared" si="3"/>
        <v>0</v>
      </c>
      <c r="M15" s="22">
        <f t="shared" si="4"/>
        <v>0</v>
      </c>
    </row>
    <row r="16" spans="1:15" x14ac:dyDescent="0.25">
      <c r="A16" s="29">
        <v>15</v>
      </c>
      <c r="B16" s="35">
        <v>1860</v>
      </c>
      <c r="C16" s="35" t="s">
        <v>14</v>
      </c>
      <c r="D16" s="42">
        <v>348</v>
      </c>
      <c r="F16" s="31" t="s">
        <v>33</v>
      </c>
      <c r="G16" s="36" t="s">
        <v>60</v>
      </c>
      <c r="H16" s="41">
        <f t="shared" si="0"/>
        <v>0</v>
      </c>
      <c r="I16" s="41">
        <f t="shared" si="1"/>
        <v>0</v>
      </c>
      <c r="J16" s="40"/>
      <c r="K16" s="9">
        <f t="shared" si="2"/>
        <v>0</v>
      </c>
      <c r="L16" s="22">
        <f t="shared" si="3"/>
        <v>0</v>
      </c>
      <c r="M16" s="22">
        <f t="shared" si="4"/>
        <v>0</v>
      </c>
    </row>
    <row r="17" spans="1:13" x14ac:dyDescent="0.25">
      <c r="A17" s="29">
        <v>16</v>
      </c>
      <c r="B17" s="30" t="s">
        <v>46</v>
      </c>
      <c r="C17" s="30" t="s">
        <v>4</v>
      </c>
      <c r="D17" s="42">
        <v>636</v>
      </c>
      <c r="F17" s="31" t="s">
        <v>34</v>
      </c>
      <c r="G17" s="40" t="s">
        <v>8</v>
      </c>
      <c r="H17" s="41">
        <f t="shared" si="0"/>
        <v>0</v>
      </c>
      <c r="I17" s="41">
        <f t="shared" si="1"/>
        <v>0</v>
      </c>
      <c r="J17" s="40" t="s">
        <v>38</v>
      </c>
      <c r="K17" s="9">
        <f t="shared" si="2"/>
        <v>0</v>
      </c>
      <c r="L17" s="22">
        <f t="shared" si="3"/>
        <v>0</v>
      </c>
      <c r="M17" s="22">
        <f t="shared" si="4"/>
        <v>0</v>
      </c>
    </row>
    <row r="18" spans="1:13" x14ac:dyDescent="0.25">
      <c r="A18" s="29">
        <v>17</v>
      </c>
      <c r="B18" s="30" t="s">
        <v>16</v>
      </c>
      <c r="C18" s="30" t="s">
        <v>10</v>
      </c>
      <c r="D18" s="42">
        <v>558</v>
      </c>
      <c r="F18" s="31" t="s">
        <v>35</v>
      </c>
      <c r="G18" s="36" t="s">
        <v>15</v>
      </c>
      <c r="H18" s="31">
        <f t="shared" si="0"/>
        <v>0</v>
      </c>
      <c r="I18" s="31">
        <f t="shared" si="1"/>
        <v>0</v>
      </c>
      <c r="J18" s="40"/>
      <c r="K18" s="9">
        <f t="shared" si="2"/>
        <v>0</v>
      </c>
      <c r="L18" s="22">
        <f t="shared" si="3"/>
        <v>0</v>
      </c>
      <c r="M18" s="22">
        <f t="shared" si="4"/>
        <v>0</v>
      </c>
    </row>
    <row r="19" spans="1:13" ht="15.75" thickBot="1" x14ac:dyDescent="0.3">
      <c r="A19" s="29">
        <v>18</v>
      </c>
      <c r="B19" s="30">
        <v>1860</v>
      </c>
      <c r="C19" s="30" t="s">
        <v>7</v>
      </c>
      <c r="D19" s="42">
        <v>1584</v>
      </c>
      <c r="F19" s="10" t="s">
        <v>36</v>
      </c>
      <c r="G19" s="36" t="s">
        <v>62</v>
      </c>
      <c r="H19" s="10">
        <f t="shared" si="0"/>
        <v>0</v>
      </c>
      <c r="I19" s="10">
        <f t="shared" si="1"/>
        <v>0</v>
      </c>
      <c r="J19" s="40"/>
      <c r="K19" s="11">
        <f t="shared" si="2"/>
        <v>0</v>
      </c>
      <c r="L19" s="22">
        <f t="shared" si="3"/>
        <v>0</v>
      </c>
      <c r="M19" s="22">
        <f t="shared" si="4"/>
        <v>0</v>
      </c>
    </row>
    <row r="20" spans="1:13" x14ac:dyDescent="0.25">
      <c r="A20" s="29">
        <v>19</v>
      </c>
      <c r="B20" s="30" t="s">
        <v>55</v>
      </c>
      <c r="C20" s="30" t="s">
        <v>16</v>
      </c>
      <c r="D20" s="42">
        <v>744</v>
      </c>
      <c r="F20" s="12"/>
      <c r="G20" s="13" t="s">
        <v>37</v>
      </c>
      <c r="H20" s="12">
        <f>SUM(H2:H19)/2</f>
        <v>30</v>
      </c>
      <c r="I20" s="12">
        <f>SUM(I2:I19)</f>
        <v>30</v>
      </c>
      <c r="J20" s="12"/>
      <c r="K20" s="14"/>
      <c r="L20" s="33">
        <f>SUM(L2:L19)</f>
        <v>25654</v>
      </c>
      <c r="M20" s="33">
        <f t="shared" ref="M20" si="5">IFERROR(L20/H20,0)</f>
        <v>855.13333333333333</v>
      </c>
    </row>
    <row r="21" spans="1:13" x14ac:dyDescent="0.25">
      <c r="A21" s="29">
        <v>20</v>
      </c>
      <c r="B21" s="30">
        <v>1860</v>
      </c>
      <c r="C21" s="30" t="s">
        <v>10</v>
      </c>
      <c r="D21" s="42">
        <v>1226</v>
      </c>
      <c r="F21" s="31"/>
      <c r="G21" s="41"/>
      <c r="H21" s="31"/>
      <c r="I21" s="31"/>
      <c r="J21" s="41"/>
      <c r="K21" s="9"/>
      <c r="L21" s="41"/>
      <c r="M21" s="15"/>
    </row>
    <row r="22" spans="1:13" x14ac:dyDescent="0.25">
      <c r="A22" s="29">
        <v>21</v>
      </c>
      <c r="B22" s="30" t="s">
        <v>53</v>
      </c>
      <c r="C22" s="30" t="s">
        <v>16</v>
      </c>
      <c r="D22" s="42">
        <v>1034</v>
      </c>
      <c r="F22" s="31"/>
      <c r="G22" s="41" t="s">
        <v>38</v>
      </c>
      <c r="H22" s="41">
        <f>SUMIF($J$2:$J$19,G22,$H$2:$H$19)</f>
        <v>1</v>
      </c>
      <c r="I22" s="41">
        <f>SUMIF($J$2:$J$19,G22,$I$2:$I$19)</f>
        <v>1</v>
      </c>
      <c r="J22" s="41"/>
      <c r="K22" s="9"/>
      <c r="L22" s="22">
        <f>SUMIF($J$2:$J$19,G22,$L$2:$L$19)</f>
        <v>636</v>
      </c>
      <c r="M22" s="15">
        <f>IFERROR(L22/H22,0)</f>
        <v>636</v>
      </c>
    </row>
    <row r="23" spans="1:13" x14ac:dyDescent="0.25">
      <c r="A23" s="29">
        <v>22</v>
      </c>
      <c r="B23" s="30" t="s">
        <v>59</v>
      </c>
      <c r="C23" s="30" t="s">
        <v>14</v>
      </c>
      <c r="D23" s="42">
        <v>800</v>
      </c>
      <c r="F23" s="31"/>
      <c r="G23" s="31" t="s">
        <v>39</v>
      </c>
      <c r="H23" s="31">
        <f>SUMIF($J$2:$J$19,G23,$H$2:$H$19)</f>
        <v>13</v>
      </c>
      <c r="I23" s="31">
        <f>SUMIF($J$2:$J$19,G23,$I$2:$I$19)</f>
        <v>9</v>
      </c>
      <c r="J23" s="31"/>
      <c r="K23" s="9"/>
      <c r="L23" s="22">
        <f>SUMIF($J$2:$J$19,G23,$L$2:$L$19)</f>
        <v>6822</v>
      </c>
      <c r="M23" s="22">
        <f>IFERROR(L23/H23,0)</f>
        <v>524.76923076923072</v>
      </c>
    </row>
    <row r="24" spans="1:13" x14ac:dyDescent="0.25">
      <c r="A24" s="29">
        <v>23</v>
      </c>
      <c r="B24" s="30" t="s">
        <v>7</v>
      </c>
      <c r="C24" s="30" t="s">
        <v>13</v>
      </c>
      <c r="D24" s="42">
        <v>576</v>
      </c>
    </row>
    <row r="25" spans="1:13" x14ac:dyDescent="0.25">
      <c r="A25" s="29">
        <v>24</v>
      </c>
      <c r="B25" s="30" t="s">
        <v>51</v>
      </c>
      <c r="C25" s="30" t="s">
        <v>14</v>
      </c>
      <c r="D25" s="42">
        <v>886</v>
      </c>
      <c r="G25" s="44"/>
      <c r="H25" s="44"/>
      <c r="I25" s="44"/>
    </row>
    <row r="26" spans="1:13" x14ac:dyDescent="0.25">
      <c r="A26" s="29">
        <v>25</v>
      </c>
      <c r="B26" s="30" t="s">
        <v>16</v>
      </c>
      <c r="C26" s="30" t="s">
        <v>59</v>
      </c>
      <c r="D26" s="42">
        <v>480</v>
      </c>
      <c r="E26" s="47"/>
      <c r="F26" s="37"/>
      <c r="G26" s="53"/>
      <c r="H26" s="53"/>
      <c r="I26" s="53"/>
      <c r="J26" s="49"/>
      <c r="K26" s="49"/>
      <c r="L26" s="49"/>
      <c r="M26" s="49"/>
    </row>
    <row r="27" spans="1:13" x14ac:dyDescent="0.25">
      <c r="A27" s="29">
        <v>26</v>
      </c>
      <c r="B27" s="30" t="s">
        <v>12</v>
      </c>
      <c r="C27" s="30" t="s">
        <v>12</v>
      </c>
      <c r="D27" s="42" t="s">
        <v>12</v>
      </c>
      <c r="G27" s="54"/>
      <c r="H27" s="54"/>
      <c r="I27" s="54"/>
      <c r="J27" s="49"/>
      <c r="K27" s="49"/>
      <c r="L27" s="38"/>
      <c r="M27" s="48"/>
    </row>
    <row r="28" spans="1:13" x14ac:dyDescent="0.25">
      <c r="A28" s="29">
        <v>27</v>
      </c>
      <c r="B28" s="30" t="s">
        <v>12</v>
      </c>
      <c r="C28" s="30" t="s">
        <v>12</v>
      </c>
      <c r="D28" s="42" t="s">
        <v>12</v>
      </c>
      <c r="G28" s="55"/>
      <c r="H28" s="55"/>
      <c r="I28" s="56"/>
      <c r="J28" s="49"/>
      <c r="K28" s="49"/>
    </row>
    <row r="29" spans="1:13" x14ac:dyDescent="0.25">
      <c r="A29" s="29">
        <v>28</v>
      </c>
      <c r="B29" s="30" t="s">
        <v>13</v>
      </c>
      <c r="C29" s="30" t="s">
        <v>11</v>
      </c>
      <c r="D29" s="42">
        <v>254</v>
      </c>
      <c r="G29" s="44"/>
      <c r="H29" s="44"/>
      <c r="I29" s="57"/>
      <c r="J29" s="49"/>
      <c r="K29" s="49"/>
    </row>
    <row r="30" spans="1:13" x14ac:dyDescent="0.25">
      <c r="A30" s="29">
        <v>29</v>
      </c>
      <c r="B30" s="30" t="s">
        <v>55</v>
      </c>
      <c r="C30" s="30" t="s">
        <v>14</v>
      </c>
      <c r="D30" s="42">
        <v>198</v>
      </c>
      <c r="G30" s="44"/>
      <c r="H30" s="44"/>
      <c r="I30" s="57"/>
      <c r="J30" s="49"/>
      <c r="K30" s="49"/>
    </row>
    <row r="31" spans="1:13" x14ac:dyDescent="0.25">
      <c r="A31" s="29">
        <v>30</v>
      </c>
      <c r="B31" s="30" t="s">
        <v>57</v>
      </c>
      <c r="C31" s="30">
        <v>1860</v>
      </c>
      <c r="D31" s="42">
        <v>924</v>
      </c>
      <c r="G31" s="44"/>
      <c r="H31" s="44"/>
      <c r="I31" s="57"/>
      <c r="J31" s="49"/>
      <c r="K31" s="49"/>
    </row>
    <row r="32" spans="1:13" x14ac:dyDescent="0.25">
      <c r="A32" s="29">
        <v>31</v>
      </c>
      <c r="B32" s="30" t="s">
        <v>59</v>
      </c>
      <c r="C32" s="30" t="s">
        <v>51</v>
      </c>
      <c r="D32" s="42">
        <v>164</v>
      </c>
      <c r="G32" s="44"/>
      <c r="H32" s="44"/>
      <c r="I32" s="57"/>
      <c r="J32" s="49"/>
      <c r="K32" s="49"/>
    </row>
    <row r="33" spans="1:13" x14ac:dyDescent="0.25">
      <c r="A33" s="29">
        <v>32</v>
      </c>
      <c r="B33" s="30" t="s">
        <v>13</v>
      </c>
      <c r="C33" s="30" t="s">
        <v>16</v>
      </c>
      <c r="D33" s="42">
        <v>1318</v>
      </c>
      <c r="J33" s="37"/>
      <c r="K33" s="37"/>
    </row>
    <row r="34" spans="1:13" x14ac:dyDescent="0.25">
      <c r="A34" s="29">
        <v>33</v>
      </c>
      <c r="B34" s="31" t="s">
        <v>12</v>
      </c>
      <c r="C34" s="31" t="s">
        <v>12</v>
      </c>
      <c r="D34" s="42" t="s">
        <v>12</v>
      </c>
    </row>
    <row r="35" spans="1:13" x14ac:dyDescent="0.25">
      <c r="A35" s="29">
        <v>34</v>
      </c>
      <c r="B35" s="31" t="s">
        <v>12</v>
      </c>
      <c r="C35" s="31" t="s">
        <v>12</v>
      </c>
      <c r="D35" s="42" t="s">
        <v>12</v>
      </c>
    </row>
    <row r="36" spans="1:13" x14ac:dyDescent="0.25">
      <c r="A36" s="28"/>
    </row>
    <row r="37" spans="1:13" ht="26.25" x14ac:dyDescent="0.4">
      <c r="A37" s="52" t="s">
        <v>67</v>
      </c>
      <c r="B37" s="52"/>
      <c r="C37" s="52"/>
      <c r="D37" s="52"/>
      <c r="E37" s="43"/>
      <c r="F37" s="43"/>
      <c r="G37" s="52" t="s">
        <v>50</v>
      </c>
      <c r="H37" s="52"/>
      <c r="I37" s="52"/>
      <c r="J37" s="52"/>
      <c r="K37" s="52"/>
      <c r="L37" s="52"/>
      <c r="M37" s="52"/>
    </row>
  </sheetData>
  <sortState ref="G2:M19">
    <sortCondition descending="1" ref="L2:L19"/>
    <sortCondition descending="1" ref="H2:H19"/>
    <sortCondition ref="G2:G19"/>
  </sortState>
  <mergeCells count="3">
    <mergeCell ref="A37:D37"/>
    <mergeCell ref="G37:M37"/>
    <mergeCell ref="G26:I26"/>
  </mergeCells>
  <pageMargins left="0.7" right="0.7" top="0.78740157499999996" bottom="0.78740157499999996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workbookViewId="0">
      <selection activeCell="M18" sqref="M18"/>
    </sheetView>
  </sheetViews>
  <sheetFormatPr baseColWidth="10" defaultRowHeight="15" x14ac:dyDescent="0.25"/>
  <cols>
    <col min="1" max="1" width="3.5703125" style="44" bestFit="1" customWidth="1"/>
    <col min="2" max="2" width="13.28515625" hidden="1" customWidth="1"/>
    <col min="3" max="3" width="21.85546875" bestFit="1" customWidth="1"/>
    <col min="4" max="4" width="12.5703125" bestFit="1" customWidth="1"/>
    <col min="5" max="5" width="14.140625" bestFit="1" customWidth="1"/>
    <col min="6" max="6" width="14.7109375" bestFit="1" customWidth="1"/>
    <col min="7" max="7" width="13.42578125" bestFit="1" customWidth="1"/>
    <col min="8" max="8" width="14.7109375" style="37" bestFit="1" customWidth="1"/>
    <col min="9" max="9" width="14.28515625" bestFit="1" customWidth="1"/>
    <col min="10" max="10" width="14.5703125" bestFit="1" customWidth="1"/>
  </cols>
  <sheetData>
    <row r="1" spans="1:21" s="38" customFormat="1" x14ac:dyDescent="0.25">
      <c r="A1" s="39"/>
      <c r="B1" s="39" t="s">
        <v>95</v>
      </c>
      <c r="C1" s="39" t="s">
        <v>96</v>
      </c>
      <c r="D1" s="39" t="s">
        <v>107</v>
      </c>
      <c r="E1" s="39" t="s">
        <v>41</v>
      </c>
      <c r="F1" s="39" t="s">
        <v>108</v>
      </c>
      <c r="G1" s="39" t="s">
        <v>111</v>
      </c>
      <c r="H1" s="39" t="s">
        <v>108</v>
      </c>
      <c r="I1" s="39" t="s">
        <v>109</v>
      </c>
      <c r="J1" s="39" t="s">
        <v>110</v>
      </c>
    </row>
    <row r="2" spans="1:21" x14ac:dyDescent="0.25">
      <c r="A2" s="39" t="s">
        <v>19</v>
      </c>
      <c r="B2" s="40" t="s">
        <v>16</v>
      </c>
      <c r="C2" s="41" t="s">
        <v>68</v>
      </c>
      <c r="D2" s="41">
        <f>COUNTIF('Saison 2009-10'!$G$2:$G$19,'5-Jahreswertung'!B2)+COUNTIF('Saison 2010-11'!$G$2:$G$19,'5-Jahreswertung'!B2)+COUNTIF('Saison 2011-12'!$G$2:$G$19,'5-Jahreswertung'!B2)+COUNTIF('Saison 2012-13'!$G$2:$G$19,'5-Jahreswertung'!B2)+COUNTIF('Saison 2013-14'!$G$2:$G$19,'5-Jahreswertung'!B2)</f>
        <v>3</v>
      </c>
      <c r="E2" s="41">
        <f>COUNTIF('Saison 2009-10'!$B$2:$C$35,'5-Jahreswertung'!B2)+COUNTIF('Saison 2010-11'!$B$2:$C$35,'5-Jahreswertung'!B2)+COUNTIF('Saison 2011-12'!$B$2:$C$35,'5-Jahreswertung'!B2)+COUNTIF('Saison 2012-13'!$B$2:$C$35,'5-Jahreswertung'!B2)+COUNTIF('Saison 2013-14'!$B$2:$C$35,'5-Jahreswertung'!B2)</f>
        <v>23</v>
      </c>
      <c r="F2" s="41">
        <f>COUNTIF('Saison 2009-10'!$C$2:$C$35,'5-Jahreswertung'!B2)+COUNTIF('Saison 2010-11'!$C$2:$C$35,'5-Jahreswertung'!B2)+COUNTIF('Saison 2011-12'!$C$2:$C$35,'5-Jahreswertung'!B2)+COUNTIF('Saison 2012-13'!$C$2:$C$35,'5-Jahreswertung'!B2)+COUNTIF('Saison 2013-14'!$C$2:$C$35,'5-Jahreswertung'!B2)</f>
        <v>15</v>
      </c>
      <c r="G2" s="45">
        <f t="shared" ref="G2:G31" si="0">E2/D2</f>
        <v>7.666666666666667</v>
      </c>
      <c r="H2" s="45">
        <f t="shared" ref="H2:H31" si="1">F2/D2</f>
        <v>5</v>
      </c>
      <c r="I2" s="45">
        <f t="shared" ref="I2:I31" ca="1" si="2">J2/D2</f>
        <v>4609.333333333333</v>
      </c>
      <c r="J2" s="46">
        <f ca="1">SUMIF('Saison 2009-10'!$G$2:$L$19,'5-Jahreswertung'!B2,'Saison 2009-10'!$L$2:$L$19)+SUMIF('Saison 2010-11'!$G$2:$L$19,'5-Jahreswertung'!B2,'Saison 2010-11'!$L$2:$L$19)+SUMIF('Saison 2011-12'!$G$2:$L$19,'5-Jahreswertung'!B2,'Saison 2011-12'!$L$2:$L$19)+SUMIF('Saison 2012-13'!$G$2:$L$19,'5-Jahreswertung'!B2,'Saison 2012-13'!$L$2:$L$19)+SUMIF('Saison 2013-14'!$G$2:$L$19,'5-Jahreswertung'!B2,'Saison 2013-14'!$L$2:$L$19)</f>
        <v>13828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5">
      <c r="A3" s="39" t="s">
        <v>20</v>
      </c>
      <c r="B3" s="8" t="s">
        <v>7</v>
      </c>
      <c r="C3" s="41" t="s">
        <v>70</v>
      </c>
      <c r="D3" s="41">
        <f>COUNTIF('Saison 2009-10'!$G$2:$G$19,'5-Jahreswertung'!B3)+COUNTIF('Saison 2010-11'!$G$2:$G$19,'5-Jahreswertung'!B3)+COUNTIF('Saison 2011-12'!$G$2:$G$19,'5-Jahreswertung'!B3)+COUNTIF('Saison 2012-13'!$G$2:$G$19,'5-Jahreswertung'!B3)+COUNTIF('Saison 2013-14'!$G$2:$G$19,'5-Jahreswertung'!B3)</f>
        <v>4</v>
      </c>
      <c r="E3" s="41">
        <f>COUNTIF('Saison 2009-10'!$B$2:$C$35,'5-Jahreswertung'!B3)+COUNTIF('Saison 2010-11'!$B$2:$C$35,'5-Jahreswertung'!B3)+COUNTIF('Saison 2011-12'!$B$2:$C$35,'5-Jahreswertung'!B3)+COUNTIF('Saison 2012-13'!$B$2:$C$35,'5-Jahreswertung'!B3)+COUNTIF('Saison 2013-14'!$B$2:$C$35,'5-Jahreswertung'!B3)</f>
        <v>23</v>
      </c>
      <c r="F3" s="41">
        <f>COUNTIF('Saison 2009-10'!$C$2:$C$35,'5-Jahreswertung'!B3)+COUNTIF('Saison 2010-11'!$C$2:$C$35,'5-Jahreswertung'!B3)+COUNTIF('Saison 2011-12'!$C$2:$C$35,'5-Jahreswertung'!B3)+COUNTIF('Saison 2012-13'!$C$2:$C$35,'5-Jahreswertung'!B3)+COUNTIF('Saison 2013-14'!$C$2:$C$35,'5-Jahreswertung'!B3)</f>
        <v>11</v>
      </c>
      <c r="G3" s="45">
        <f t="shared" si="0"/>
        <v>5.75</v>
      </c>
      <c r="H3" s="45">
        <f t="shared" si="1"/>
        <v>2.75</v>
      </c>
      <c r="I3" s="45">
        <f t="shared" ca="1" si="2"/>
        <v>2745</v>
      </c>
      <c r="J3" s="46">
        <f ca="1">SUMIF('Saison 2009-10'!$G$2:$L$19,'5-Jahreswertung'!B3,'Saison 2009-10'!$L$2:$L$19)+SUMIF('Saison 2010-11'!$G$2:$L$19,'5-Jahreswertung'!B3,'Saison 2010-11'!$L$2:$L$19)+SUMIF('Saison 2011-12'!$G$2:$L$19,'5-Jahreswertung'!B3,'Saison 2011-12'!$L$2:$L$19)+SUMIF('Saison 2012-13'!$G$2:$L$19,'5-Jahreswertung'!B3,'Saison 2012-13'!$L$2:$L$19)+SUMIF('Saison 2013-14'!$G$2:$L$19,'5-Jahreswertung'!B3,'Saison 2013-14'!$L$2:$L$19)</f>
        <v>10980</v>
      </c>
      <c r="K3" s="37"/>
      <c r="L3" s="58"/>
      <c r="M3" s="58"/>
      <c r="N3" s="58"/>
      <c r="O3" s="58"/>
      <c r="P3" s="37"/>
      <c r="Q3" s="37"/>
      <c r="R3" s="37"/>
      <c r="S3" s="37"/>
      <c r="T3" s="37"/>
      <c r="U3" s="37"/>
    </row>
    <row r="4" spans="1:21" x14ac:dyDescent="0.25">
      <c r="A4" s="39" t="s">
        <v>21</v>
      </c>
      <c r="B4" s="8" t="s">
        <v>10</v>
      </c>
      <c r="C4" s="41" t="s">
        <v>74</v>
      </c>
      <c r="D4" s="41">
        <f>COUNTIF('Saison 2009-10'!$G$2:$G$19,'5-Jahreswertung'!B4)+COUNTIF('Saison 2010-11'!$G$2:$G$19,'5-Jahreswertung'!B4)+COUNTIF('Saison 2011-12'!$G$2:$G$19,'5-Jahreswertung'!B4)+COUNTIF('Saison 2012-13'!$G$2:$G$19,'5-Jahreswertung'!B4)+COUNTIF('Saison 2013-14'!$G$2:$G$19,'5-Jahreswertung'!B4)</f>
        <v>4</v>
      </c>
      <c r="E4" s="41">
        <f>COUNTIF('Saison 2009-10'!$B$2:$C$35,'5-Jahreswertung'!B4)+COUNTIF('Saison 2010-11'!$B$2:$C$35,'5-Jahreswertung'!B4)+COUNTIF('Saison 2011-12'!$B$2:$C$35,'5-Jahreswertung'!B4)+COUNTIF('Saison 2012-13'!$B$2:$C$35,'5-Jahreswertung'!B4)+COUNTIF('Saison 2013-14'!$B$2:$C$35,'5-Jahreswertung'!B4)</f>
        <v>27</v>
      </c>
      <c r="F4" s="41">
        <f>COUNTIF('Saison 2009-10'!$C$2:$C$35,'5-Jahreswertung'!B4)+COUNTIF('Saison 2010-11'!$C$2:$C$35,'5-Jahreswertung'!B4)+COUNTIF('Saison 2011-12'!$C$2:$C$35,'5-Jahreswertung'!B4)+COUNTIF('Saison 2012-13'!$C$2:$C$35,'5-Jahreswertung'!B4)+COUNTIF('Saison 2013-14'!$C$2:$C$35,'5-Jahreswertung'!B4)</f>
        <v>14</v>
      </c>
      <c r="G4" s="45">
        <f t="shared" si="0"/>
        <v>6.75</v>
      </c>
      <c r="H4" s="45">
        <f t="shared" si="1"/>
        <v>3.5</v>
      </c>
      <c r="I4" s="45">
        <f t="shared" ca="1" si="2"/>
        <v>2693</v>
      </c>
      <c r="J4" s="46">
        <f ca="1">SUMIF('Saison 2009-10'!$G$2:$L$19,'5-Jahreswertung'!B4,'Saison 2009-10'!$L$2:$L$19)+SUMIF('Saison 2010-11'!$G$2:$L$19,'5-Jahreswertung'!B4,'Saison 2010-11'!$L$2:$L$19)+SUMIF('Saison 2011-12'!$G$2:$L$19,'5-Jahreswertung'!B4,'Saison 2011-12'!$L$2:$L$19)+SUMIF('Saison 2012-13'!$G$2:$L$19,'5-Jahreswertung'!B4,'Saison 2012-13'!$L$2:$L$19)+SUMIF('Saison 2013-14'!$G$2:$L$19,'5-Jahreswertung'!B4,'Saison 2013-14'!$L$2:$L$19)</f>
        <v>10772</v>
      </c>
      <c r="K4" s="37"/>
      <c r="L4" s="37"/>
      <c r="M4" s="51"/>
      <c r="N4" s="37"/>
      <c r="O4" s="51"/>
      <c r="P4" s="37"/>
      <c r="Q4" s="37"/>
      <c r="R4" s="37"/>
      <c r="S4" s="37"/>
      <c r="T4" s="37"/>
      <c r="U4" s="37"/>
    </row>
    <row r="5" spans="1:21" x14ac:dyDescent="0.25">
      <c r="A5" s="39" t="s">
        <v>22</v>
      </c>
      <c r="B5" s="8" t="s">
        <v>11</v>
      </c>
      <c r="C5" s="41" t="s">
        <v>80</v>
      </c>
      <c r="D5" s="41">
        <f>COUNTIF('Saison 2009-10'!$G$2:$G$19,'5-Jahreswertung'!B5)+COUNTIF('Saison 2010-11'!$G$2:$G$19,'5-Jahreswertung'!B5)+COUNTIF('Saison 2011-12'!$G$2:$G$19,'5-Jahreswertung'!B5)+COUNTIF('Saison 2012-13'!$G$2:$G$19,'5-Jahreswertung'!B5)+COUNTIF('Saison 2013-14'!$G$2:$G$19,'5-Jahreswertung'!B5)</f>
        <v>5</v>
      </c>
      <c r="E5" s="41">
        <f>COUNTIF('Saison 2009-10'!$B$2:$C$35,'5-Jahreswertung'!B5)+COUNTIF('Saison 2010-11'!$B$2:$C$35,'5-Jahreswertung'!B5)+COUNTIF('Saison 2011-12'!$B$2:$C$35,'5-Jahreswertung'!B5)+COUNTIF('Saison 2012-13'!$B$2:$C$35,'5-Jahreswertung'!B5)+COUNTIF('Saison 2013-14'!$B$2:$C$35,'5-Jahreswertung'!B5)</f>
        <v>22</v>
      </c>
      <c r="F5" s="41">
        <f>COUNTIF('Saison 2009-10'!$C$2:$C$35,'5-Jahreswertung'!B5)+COUNTIF('Saison 2010-11'!$C$2:$C$35,'5-Jahreswertung'!B5)+COUNTIF('Saison 2011-12'!$C$2:$C$35,'5-Jahreswertung'!B5)+COUNTIF('Saison 2012-13'!$C$2:$C$35,'5-Jahreswertung'!B5)+COUNTIF('Saison 2013-14'!$C$2:$C$35,'5-Jahreswertung'!B5)</f>
        <v>11</v>
      </c>
      <c r="G5" s="45">
        <f t="shared" si="0"/>
        <v>4.4000000000000004</v>
      </c>
      <c r="H5" s="45">
        <f t="shared" si="1"/>
        <v>2.2000000000000002</v>
      </c>
      <c r="I5" s="45">
        <f t="shared" ca="1" si="2"/>
        <v>2013.2</v>
      </c>
      <c r="J5" s="46">
        <f ca="1">SUMIF('Saison 2009-10'!$G$2:$L$19,'5-Jahreswertung'!B5,'Saison 2009-10'!$L$2:$L$19)+SUMIF('Saison 2010-11'!$G$2:$L$19,'5-Jahreswertung'!B5,'Saison 2010-11'!$L$2:$L$19)+SUMIF('Saison 2011-12'!$G$2:$L$19,'5-Jahreswertung'!B5,'Saison 2011-12'!$L$2:$L$19)+SUMIF('Saison 2012-13'!$G$2:$L$19,'5-Jahreswertung'!B5,'Saison 2012-13'!$L$2:$L$19)+SUMIF('Saison 2013-14'!$G$2:$L$19,'5-Jahreswertung'!B5,'Saison 2013-14'!$L$2:$L$19)</f>
        <v>10066</v>
      </c>
      <c r="K5" s="37"/>
      <c r="L5" s="37"/>
      <c r="M5" s="51"/>
      <c r="N5" s="37"/>
      <c r="O5" s="51"/>
      <c r="P5" s="37"/>
      <c r="Q5" s="37"/>
      <c r="R5" s="37"/>
      <c r="S5" s="37"/>
      <c r="T5" s="37"/>
      <c r="U5" s="37"/>
    </row>
    <row r="6" spans="1:21" x14ac:dyDescent="0.25">
      <c r="A6" s="39" t="s">
        <v>23</v>
      </c>
      <c r="B6" s="8" t="s">
        <v>8</v>
      </c>
      <c r="C6" s="41" t="s">
        <v>72</v>
      </c>
      <c r="D6" s="41">
        <f>COUNTIF('Saison 2009-10'!$G$2:$G$19,'5-Jahreswertung'!B6)+COUNTIF('Saison 2010-11'!$G$2:$G$19,'5-Jahreswertung'!B6)+COUNTIF('Saison 2011-12'!$G$2:$G$19,'5-Jahreswertung'!B6)+COUNTIF('Saison 2012-13'!$G$2:$G$19,'5-Jahreswertung'!B6)+COUNTIF('Saison 2013-14'!$G$2:$G$19,'5-Jahreswertung'!B6)</f>
        <v>4</v>
      </c>
      <c r="E6" s="41">
        <f>COUNTIF('Saison 2009-10'!$B$2:$C$35,'5-Jahreswertung'!B6)+COUNTIF('Saison 2010-11'!$B$2:$C$35,'5-Jahreswertung'!B6)+COUNTIF('Saison 2011-12'!$B$2:$C$35,'5-Jahreswertung'!B6)+COUNTIF('Saison 2012-13'!$B$2:$C$35,'5-Jahreswertung'!B6)+COUNTIF('Saison 2013-14'!$B$2:$C$35,'5-Jahreswertung'!B6)</f>
        <v>10</v>
      </c>
      <c r="F6" s="41">
        <f>COUNTIF('Saison 2009-10'!$C$2:$C$35,'5-Jahreswertung'!B6)+COUNTIF('Saison 2010-11'!$C$2:$C$35,'5-Jahreswertung'!B6)+COUNTIF('Saison 2011-12'!$C$2:$C$35,'5-Jahreswertung'!B6)+COUNTIF('Saison 2012-13'!$C$2:$C$35,'5-Jahreswertung'!B6)+COUNTIF('Saison 2013-14'!$C$2:$C$35,'5-Jahreswertung'!B6)</f>
        <v>7</v>
      </c>
      <c r="G6" s="45">
        <f t="shared" si="0"/>
        <v>2.5</v>
      </c>
      <c r="H6" s="45">
        <f t="shared" si="1"/>
        <v>1.75</v>
      </c>
      <c r="I6" s="45">
        <f t="shared" ca="1" si="2"/>
        <v>1932.5</v>
      </c>
      <c r="J6" s="46">
        <f ca="1">SUMIF('Saison 2009-10'!$G$2:$L$19,'5-Jahreswertung'!B6,'Saison 2009-10'!$L$2:$L$19)+SUMIF('Saison 2010-11'!$G$2:$L$19,'5-Jahreswertung'!B6,'Saison 2010-11'!$L$2:$L$19)+SUMIF('Saison 2011-12'!$G$2:$L$19,'5-Jahreswertung'!B6,'Saison 2011-12'!$L$2:$L$19)+SUMIF('Saison 2012-13'!$G$2:$L$19,'5-Jahreswertung'!B6,'Saison 2012-13'!$L$2:$L$19)+SUMIF('Saison 2013-14'!$G$2:$L$19,'5-Jahreswertung'!B6,'Saison 2013-14'!$L$2:$L$19)</f>
        <v>7730</v>
      </c>
      <c r="K6" s="37"/>
      <c r="L6" s="37"/>
      <c r="M6" s="51"/>
      <c r="N6" s="37"/>
      <c r="O6" s="51"/>
      <c r="P6" s="37"/>
      <c r="Q6" s="37"/>
      <c r="R6" s="37"/>
      <c r="S6" s="37"/>
      <c r="T6" s="37"/>
      <c r="U6" s="37"/>
    </row>
    <row r="7" spans="1:21" x14ac:dyDescent="0.25">
      <c r="A7" s="39" t="s">
        <v>24</v>
      </c>
      <c r="B7" s="8">
        <v>1860</v>
      </c>
      <c r="C7" s="41" t="s">
        <v>112</v>
      </c>
      <c r="D7" s="41">
        <f>COUNTIF('Saison 2009-10'!$G$2:$G$19,'5-Jahreswertung'!B7)+COUNTIF('Saison 2010-11'!$G$2:$G$19,'5-Jahreswertung'!B7)+COUNTIF('Saison 2011-12'!$G$2:$G$19,'5-Jahreswertung'!B7)+COUNTIF('Saison 2012-13'!$G$2:$G$19,'5-Jahreswertung'!B7)+COUNTIF('Saison 2013-14'!$G$2:$G$19,'5-Jahreswertung'!B7)</f>
        <v>5</v>
      </c>
      <c r="E7" s="41">
        <f>COUNTIF('Saison 2009-10'!$B$2:$C$35,'5-Jahreswertung'!B7)+COUNTIF('Saison 2010-11'!$B$2:$C$35,'5-Jahreswertung'!B7)+COUNTIF('Saison 2011-12'!$B$2:$C$35,'5-Jahreswertung'!B7)+COUNTIF('Saison 2012-13'!$B$2:$C$35,'5-Jahreswertung'!B7)+COUNTIF('Saison 2013-14'!$B$2:$C$35,'5-Jahreswertung'!B7)</f>
        <v>18</v>
      </c>
      <c r="F7" s="41">
        <f>COUNTIF('Saison 2009-10'!$C$2:$C$35,'5-Jahreswertung'!B7)+COUNTIF('Saison 2010-11'!$C$2:$C$35,'5-Jahreswertung'!B7)+COUNTIF('Saison 2011-12'!$C$2:$C$35,'5-Jahreswertung'!B7)+COUNTIF('Saison 2012-13'!$C$2:$C$35,'5-Jahreswertung'!B7)+COUNTIF('Saison 2013-14'!$C$2:$C$35,'5-Jahreswertung'!B7)</f>
        <v>8</v>
      </c>
      <c r="G7" s="45">
        <f t="shared" si="0"/>
        <v>3.6</v>
      </c>
      <c r="H7" s="45">
        <f t="shared" si="1"/>
        <v>1.6</v>
      </c>
      <c r="I7" s="45">
        <f t="shared" ca="1" si="2"/>
        <v>1488</v>
      </c>
      <c r="J7" s="46">
        <f ca="1">SUMIF('Saison 2009-10'!$G$2:$L$19,'5-Jahreswertung'!B7,'Saison 2009-10'!$L$2:$L$19)+SUMIF('Saison 2010-11'!$G$2:$L$19,'5-Jahreswertung'!B7,'Saison 2010-11'!$L$2:$L$19)+SUMIF('Saison 2011-12'!$G$2:$L$19,'5-Jahreswertung'!B7,'Saison 2011-12'!$L$2:$L$19)+SUMIF('Saison 2012-13'!$G$2:$L$19,'5-Jahreswertung'!B7,'Saison 2012-13'!$L$2:$L$19)+SUMIF('Saison 2013-14'!$G$2:$L$19,'5-Jahreswertung'!B7,'Saison 2013-14'!$L$2:$L$19)</f>
        <v>7440</v>
      </c>
      <c r="K7" s="37"/>
      <c r="L7" s="37"/>
      <c r="M7" s="51"/>
      <c r="N7" s="37"/>
      <c r="O7" s="51"/>
      <c r="P7" s="37"/>
      <c r="Q7" s="37"/>
      <c r="R7" s="37"/>
      <c r="S7" s="37"/>
      <c r="T7" s="37"/>
      <c r="U7" s="37"/>
    </row>
    <row r="8" spans="1:21" x14ac:dyDescent="0.25">
      <c r="A8" s="39" t="s">
        <v>25</v>
      </c>
      <c r="B8" s="8" t="s">
        <v>51</v>
      </c>
      <c r="C8" s="41" t="s">
        <v>84</v>
      </c>
      <c r="D8" s="41">
        <f>COUNTIF('Saison 2009-10'!$G$2:$G$19,'5-Jahreswertung'!B8)+COUNTIF('Saison 2010-11'!$G$2:$G$19,'5-Jahreswertung'!B8)+COUNTIF('Saison 2011-12'!$G$2:$G$19,'5-Jahreswertung'!B8)+COUNTIF('Saison 2012-13'!$G$2:$G$19,'5-Jahreswertung'!B8)+COUNTIF('Saison 2013-14'!$G$2:$G$19,'5-Jahreswertung'!B8)</f>
        <v>4</v>
      </c>
      <c r="E8" s="41">
        <f>COUNTIF('Saison 2009-10'!$B$2:$C$35,'5-Jahreswertung'!B8)+COUNTIF('Saison 2010-11'!$B$2:$C$35,'5-Jahreswertung'!B8)+COUNTIF('Saison 2011-12'!$B$2:$C$35,'5-Jahreswertung'!B8)+COUNTIF('Saison 2012-13'!$B$2:$C$35,'5-Jahreswertung'!B8)+COUNTIF('Saison 2013-14'!$B$2:$C$35,'5-Jahreswertung'!B8)</f>
        <v>18</v>
      </c>
      <c r="F8" s="41">
        <f>COUNTIF('Saison 2009-10'!$C$2:$C$35,'5-Jahreswertung'!B8)+COUNTIF('Saison 2010-11'!$C$2:$C$35,'5-Jahreswertung'!B8)+COUNTIF('Saison 2011-12'!$C$2:$C$35,'5-Jahreswertung'!B8)+COUNTIF('Saison 2012-13'!$C$2:$C$35,'5-Jahreswertung'!B8)+COUNTIF('Saison 2013-14'!$C$2:$C$35,'5-Jahreswertung'!B8)</f>
        <v>10</v>
      </c>
      <c r="G8" s="45">
        <f t="shared" si="0"/>
        <v>4.5</v>
      </c>
      <c r="H8" s="45">
        <f t="shared" si="1"/>
        <v>2.5</v>
      </c>
      <c r="I8" s="45">
        <f t="shared" ca="1" si="2"/>
        <v>1730</v>
      </c>
      <c r="J8" s="46">
        <f ca="1">SUMIF('Saison 2009-10'!$G$2:$L$19,'5-Jahreswertung'!B8,'Saison 2009-10'!$L$2:$L$19)+SUMIF('Saison 2010-11'!$G$2:$L$19,'5-Jahreswertung'!B8,'Saison 2010-11'!$L$2:$L$19)+SUMIF('Saison 2011-12'!$G$2:$L$19,'5-Jahreswertung'!B8,'Saison 2011-12'!$L$2:$L$19)+SUMIF('Saison 2012-13'!$G$2:$L$19,'5-Jahreswertung'!B8,'Saison 2012-13'!$L$2:$L$19)+SUMIF('Saison 2013-14'!$G$2:$L$19,'5-Jahreswertung'!B8,'Saison 2013-14'!$L$2:$L$19)</f>
        <v>6920</v>
      </c>
      <c r="K8" s="37"/>
      <c r="L8" s="37"/>
      <c r="M8" s="51"/>
      <c r="N8" s="37"/>
      <c r="O8" s="51"/>
      <c r="P8" s="37"/>
      <c r="Q8" s="37"/>
      <c r="R8" s="37"/>
      <c r="S8" s="37"/>
      <c r="T8" s="37"/>
      <c r="U8" s="37"/>
    </row>
    <row r="9" spans="1:21" x14ac:dyDescent="0.25">
      <c r="A9" s="39" t="s">
        <v>26</v>
      </c>
      <c r="B9" s="40" t="s">
        <v>52</v>
      </c>
      <c r="C9" s="41" t="s">
        <v>85</v>
      </c>
      <c r="D9" s="41">
        <f>COUNTIF('Saison 2009-10'!$G$2:$G$19,'5-Jahreswertung'!B9)+COUNTIF('Saison 2010-11'!$G$2:$G$19,'5-Jahreswertung'!B9)+COUNTIF('Saison 2011-12'!$G$2:$G$19,'5-Jahreswertung'!B9)+COUNTIF('Saison 2012-13'!$G$2:$G$19,'5-Jahreswertung'!B9)+COUNTIF('Saison 2013-14'!$G$2:$G$19,'5-Jahreswertung'!B9)</f>
        <v>2</v>
      </c>
      <c r="E9" s="41">
        <f>COUNTIF('Saison 2009-10'!$B$2:$C$35,'5-Jahreswertung'!B9)+COUNTIF('Saison 2010-11'!$B$2:$C$35,'5-Jahreswertung'!B9)+COUNTIF('Saison 2011-12'!$B$2:$C$35,'5-Jahreswertung'!B9)+COUNTIF('Saison 2012-13'!$B$2:$C$35,'5-Jahreswertung'!B9)+COUNTIF('Saison 2013-14'!$B$2:$C$35,'5-Jahreswertung'!B9)</f>
        <v>15</v>
      </c>
      <c r="F9" s="41">
        <f>COUNTIF('Saison 2009-10'!$C$2:$C$35,'5-Jahreswertung'!B9)+COUNTIF('Saison 2010-11'!$C$2:$C$35,'5-Jahreswertung'!B9)+COUNTIF('Saison 2011-12'!$C$2:$C$35,'5-Jahreswertung'!B9)+COUNTIF('Saison 2012-13'!$C$2:$C$35,'5-Jahreswertung'!B9)+COUNTIF('Saison 2013-14'!$C$2:$C$35,'5-Jahreswertung'!B9)</f>
        <v>8</v>
      </c>
      <c r="G9" s="45">
        <f t="shared" si="0"/>
        <v>7.5</v>
      </c>
      <c r="H9" s="45">
        <f t="shared" si="1"/>
        <v>4</v>
      </c>
      <c r="I9" s="45">
        <f t="shared" ca="1" si="2"/>
        <v>3294</v>
      </c>
      <c r="J9" s="46">
        <f ca="1">SUMIF('Saison 2009-10'!$G$2:$L$19,'5-Jahreswertung'!B9,'Saison 2009-10'!$L$2:$L$19)+SUMIF('Saison 2010-11'!$G$2:$L$19,'5-Jahreswertung'!B9,'Saison 2010-11'!$L$2:$L$19)+SUMIF('Saison 2011-12'!$G$2:$L$19,'5-Jahreswertung'!B9,'Saison 2011-12'!$L$2:$L$19)+SUMIF('Saison 2012-13'!$G$2:$L$19,'5-Jahreswertung'!B9,'Saison 2012-13'!$L$2:$L$19)+SUMIF('Saison 2013-14'!$G$2:$L$19,'5-Jahreswertung'!B9,'Saison 2013-14'!$L$2:$L$19)</f>
        <v>6588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x14ac:dyDescent="0.25">
      <c r="A10" s="39" t="s">
        <v>27</v>
      </c>
      <c r="B10" s="8" t="s">
        <v>14</v>
      </c>
      <c r="C10" s="41" t="s">
        <v>78</v>
      </c>
      <c r="D10" s="41">
        <f>COUNTIF('Saison 2009-10'!$G$2:$G$19,'5-Jahreswertung'!B10)+COUNTIF('Saison 2010-11'!$G$2:$G$19,'5-Jahreswertung'!B10)+COUNTIF('Saison 2011-12'!$G$2:$G$19,'5-Jahreswertung'!B10)+COUNTIF('Saison 2012-13'!$G$2:$G$19,'5-Jahreswertung'!B10)+COUNTIF('Saison 2013-14'!$G$2:$G$19,'5-Jahreswertung'!B10)</f>
        <v>4</v>
      </c>
      <c r="E10" s="41">
        <f>COUNTIF('Saison 2009-10'!$B$2:$C$35,'5-Jahreswertung'!B10)+COUNTIF('Saison 2010-11'!$B$2:$C$35,'5-Jahreswertung'!B10)+COUNTIF('Saison 2011-12'!$B$2:$C$35,'5-Jahreswertung'!B10)+COUNTIF('Saison 2012-13'!$B$2:$C$35,'5-Jahreswertung'!B10)+COUNTIF('Saison 2013-14'!$B$2:$C$35,'5-Jahreswertung'!B10)</f>
        <v>14</v>
      </c>
      <c r="F10" s="41">
        <f>COUNTIF('Saison 2009-10'!$C$2:$C$35,'5-Jahreswertung'!B10)+COUNTIF('Saison 2010-11'!$C$2:$C$35,'5-Jahreswertung'!B10)+COUNTIF('Saison 2011-12'!$C$2:$C$35,'5-Jahreswertung'!B10)+COUNTIF('Saison 2012-13'!$C$2:$C$35,'5-Jahreswertung'!B10)+COUNTIF('Saison 2013-14'!$C$2:$C$35,'5-Jahreswertung'!B10)</f>
        <v>8</v>
      </c>
      <c r="G10" s="45">
        <f t="shared" si="0"/>
        <v>3.5</v>
      </c>
      <c r="H10" s="45">
        <f t="shared" si="1"/>
        <v>2</v>
      </c>
      <c r="I10" s="45">
        <f t="shared" ca="1" si="2"/>
        <v>1333.5</v>
      </c>
      <c r="J10" s="46">
        <f ca="1">SUMIF('Saison 2009-10'!$G$2:$L$19,'5-Jahreswertung'!B10,'Saison 2009-10'!$L$2:$L$19)+SUMIF('Saison 2010-11'!$G$2:$L$19,'5-Jahreswertung'!B10,'Saison 2010-11'!$L$2:$L$19)+SUMIF('Saison 2011-12'!$G$2:$L$19,'5-Jahreswertung'!B10,'Saison 2011-12'!$L$2:$L$19)+SUMIF('Saison 2012-13'!$G$2:$L$19,'5-Jahreswertung'!B10,'Saison 2012-13'!$L$2:$L$19)+SUMIF('Saison 2013-14'!$G$2:$L$19,'5-Jahreswertung'!B10,'Saison 2013-14'!$L$2:$L$19)</f>
        <v>5334</v>
      </c>
      <c r="K10" s="37"/>
      <c r="L10" s="58"/>
      <c r="M10" s="58"/>
      <c r="N10" s="37"/>
      <c r="O10" s="37"/>
      <c r="P10" s="37"/>
      <c r="Q10" s="37"/>
      <c r="R10" s="37"/>
      <c r="S10" s="37"/>
      <c r="T10" s="37"/>
      <c r="U10" s="37"/>
    </row>
    <row r="11" spans="1:21" x14ac:dyDescent="0.25">
      <c r="A11" s="39" t="s">
        <v>28</v>
      </c>
      <c r="B11" s="8" t="s">
        <v>59</v>
      </c>
      <c r="C11" s="41" t="s">
        <v>91</v>
      </c>
      <c r="D11" s="41">
        <f>COUNTIF('Saison 2009-10'!$G$2:$G$19,'5-Jahreswertung'!B11)+COUNTIF('Saison 2010-11'!$G$2:$G$19,'5-Jahreswertung'!B11)+COUNTIF('Saison 2011-12'!$G$2:$G$19,'5-Jahreswertung'!B11)+COUNTIF('Saison 2012-13'!$G$2:$G$19,'5-Jahreswertung'!B11)+COUNTIF('Saison 2013-14'!$G$2:$G$19,'5-Jahreswertung'!B11)</f>
        <v>2</v>
      </c>
      <c r="E11" s="41">
        <f>COUNTIF('Saison 2009-10'!$B$2:$C$35,'5-Jahreswertung'!B11)+COUNTIF('Saison 2010-11'!$B$2:$C$35,'5-Jahreswertung'!B11)+COUNTIF('Saison 2011-12'!$B$2:$C$35,'5-Jahreswertung'!B11)+COUNTIF('Saison 2012-13'!$B$2:$C$35,'5-Jahreswertung'!B11)+COUNTIF('Saison 2013-14'!$B$2:$C$35,'5-Jahreswertung'!B11)</f>
        <v>13</v>
      </c>
      <c r="F11" s="41">
        <f>COUNTIF('Saison 2009-10'!$C$2:$C$35,'5-Jahreswertung'!B11)+COUNTIF('Saison 2010-11'!$C$2:$C$35,'5-Jahreswertung'!B11)+COUNTIF('Saison 2011-12'!$C$2:$C$35,'5-Jahreswertung'!B11)+COUNTIF('Saison 2012-13'!$C$2:$C$35,'5-Jahreswertung'!B11)+COUNTIF('Saison 2013-14'!$C$2:$C$35,'5-Jahreswertung'!B11)</f>
        <v>6</v>
      </c>
      <c r="G11" s="45">
        <f t="shared" si="0"/>
        <v>6.5</v>
      </c>
      <c r="H11" s="45">
        <f t="shared" si="1"/>
        <v>3</v>
      </c>
      <c r="I11" s="45">
        <f t="shared" ca="1" si="2"/>
        <v>2487</v>
      </c>
      <c r="J11" s="46">
        <f ca="1">SUMIF('Saison 2009-10'!$G$2:$L$19,'5-Jahreswertung'!B11,'Saison 2009-10'!$L$2:$L$19)+SUMIF('Saison 2010-11'!$G$2:$L$19,'5-Jahreswertung'!B11,'Saison 2010-11'!$L$2:$L$19)+SUMIF('Saison 2011-12'!$G$2:$L$19,'5-Jahreswertung'!B11,'Saison 2011-12'!$L$2:$L$19)+SUMIF('Saison 2012-13'!$G$2:$L$19,'5-Jahreswertung'!B11,'Saison 2012-13'!$L$2:$L$19)+SUMIF('Saison 2013-14'!$G$2:$L$19,'5-Jahreswertung'!B11,'Saison 2013-14'!$L$2:$L$19)</f>
        <v>4974</v>
      </c>
      <c r="K11" s="37"/>
      <c r="L11" s="37"/>
      <c r="M11" s="51"/>
      <c r="N11" s="37"/>
      <c r="O11" s="37"/>
      <c r="P11" s="37"/>
      <c r="Q11" s="37"/>
      <c r="R11" s="37"/>
      <c r="S11" s="37"/>
      <c r="T11" s="37"/>
      <c r="U11" s="37"/>
    </row>
    <row r="12" spans="1:21" x14ac:dyDescent="0.25">
      <c r="A12" s="39" t="s">
        <v>29</v>
      </c>
      <c r="B12" s="8" t="s">
        <v>56</v>
      </c>
      <c r="C12" s="41" t="s">
        <v>88</v>
      </c>
      <c r="D12" s="41">
        <f>COUNTIF('Saison 2009-10'!$G$2:$G$19,'5-Jahreswertung'!B12)+COUNTIF('Saison 2010-11'!$G$2:$G$19,'5-Jahreswertung'!B12)+COUNTIF('Saison 2011-12'!$G$2:$G$19,'5-Jahreswertung'!B12)+COUNTIF('Saison 2012-13'!$G$2:$G$19,'5-Jahreswertung'!B12)+COUNTIF('Saison 2013-14'!$G$2:$G$19,'5-Jahreswertung'!B12)</f>
        <v>1</v>
      </c>
      <c r="E12" s="41">
        <f>COUNTIF('Saison 2009-10'!$B$2:$C$35,'5-Jahreswertung'!B12)+COUNTIF('Saison 2010-11'!$B$2:$C$35,'5-Jahreswertung'!B12)+COUNTIF('Saison 2011-12'!$B$2:$C$35,'5-Jahreswertung'!B12)+COUNTIF('Saison 2012-13'!$B$2:$C$35,'5-Jahreswertung'!B12)+COUNTIF('Saison 2013-14'!$B$2:$C$35,'5-Jahreswertung'!B12)</f>
        <v>9</v>
      </c>
      <c r="F12" s="41">
        <f>COUNTIF('Saison 2009-10'!$C$2:$C$35,'5-Jahreswertung'!B12)+COUNTIF('Saison 2010-11'!$C$2:$C$35,'5-Jahreswertung'!B12)+COUNTIF('Saison 2011-12'!$C$2:$C$35,'5-Jahreswertung'!B12)+COUNTIF('Saison 2012-13'!$C$2:$C$35,'5-Jahreswertung'!B12)+COUNTIF('Saison 2013-14'!$C$2:$C$35,'5-Jahreswertung'!B12)</f>
        <v>6</v>
      </c>
      <c r="G12" s="45">
        <f t="shared" si="0"/>
        <v>9</v>
      </c>
      <c r="H12" s="45">
        <f t="shared" si="1"/>
        <v>6</v>
      </c>
      <c r="I12" s="45">
        <f t="shared" ca="1" si="2"/>
        <v>4758</v>
      </c>
      <c r="J12" s="46">
        <f ca="1">SUMIF('Saison 2009-10'!$G$2:$L$19,'5-Jahreswertung'!B12,'Saison 2009-10'!$L$2:$L$19)+SUMIF('Saison 2010-11'!$G$2:$L$19,'5-Jahreswertung'!B12,'Saison 2010-11'!$L$2:$L$19)+SUMIF('Saison 2011-12'!$G$2:$L$19,'5-Jahreswertung'!B12,'Saison 2011-12'!$L$2:$L$19)+SUMIF('Saison 2012-13'!$G$2:$L$19,'5-Jahreswertung'!B12,'Saison 2012-13'!$L$2:$L$19)+SUMIF('Saison 2013-14'!$G$2:$L$19,'5-Jahreswertung'!B12,'Saison 2013-14'!$L$2:$L$19)</f>
        <v>4758</v>
      </c>
      <c r="K12" s="37"/>
      <c r="L12" s="37"/>
      <c r="M12" s="51"/>
      <c r="N12" s="37"/>
      <c r="O12" s="37"/>
      <c r="P12" s="37"/>
      <c r="Q12" s="37"/>
      <c r="R12" s="37"/>
      <c r="S12" s="37"/>
      <c r="T12" s="37"/>
      <c r="U12" s="37"/>
    </row>
    <row r="13" spans="1:21" x14ac:dyDescent="0.25">
      <c r="A13" s="39" t="s">
        <v>30</v>
      </c>
      <c r="B13" s="40" t="s">
        <v>13</v>
      </c>
      <c r="C13" s="41" t="s">
        <v>75</v>
      </c>
      <c r="D13" s="41">
        <f>COUNTIF('Saison 2009-10'!$G$2:$G$19,'5-Jahreswertung'!B13)+COUNTIF('Saison 2010-11'!$G$2:$G$19,'5-Jahreswertung'!B13)+COUNTIF('Saison 2011-12'!$G$2:$G$19,'5-Jahreswertung'!B13)+COUNTIF('Saison 2012-13'!$G$2:$G$19,'5-Jahreswertung'!B13)+COUNTIF('Saison 2013-14'!$G$2:$G$19,'5-Jahreswertung'!B13)</f>
        <v>5</v>
      </c>
      <c r="E13" s="41">
        <f>COUNTIF('Saison 2009-10'!$B$2:$C$35,'5-Jahreswertung'!B13)+COUNTIF('Saison 2010-11'!$B$2:$C$35,'5-Jahreswertung'!B13)+COUNTIF('Saison 2011-12'!$B$2:$C$35,'5-Jahreswertung'!B13)+COUNTIF('Saison 2012-13'!$B$2:$C$35,'5-Jahreswertung'!B13)+COUNTIF('Saison 2013-14'!$B$2:$C$35,'5-Jahreswertung'!B13)</f>
        <v>17</v>
      </c>
      <c r="F13" s="41">
        <f>COUNTIF('Saison 2009-10'!$C$2:$C$35,'5-Jahreswertung'!B13)+COUNTIF('Saison 2010-11'!$C$2:$C$35,'5-Jahreswertung'!B13)+COUNTIF('Saison 2011-12'!$C$2:$C$35,'5-Jahreswertung'!B13)+COUNTIF('Saison 2012-13'!$C$2:$C$35,'5-Jahreswertung'!B13)+COUNTIF('Saison 2013-14'!$C$2:$C$35,'5-Jahreswertung'!B13)</f>
        <v>8</v>
      </c>
      <c r="G13" s="45">
        <f t="shared" si="0"/>
        <v>3.4</v>
      </c>
      <c r="H13" s="45">
        <f t="shared" si="1"/>
        <v>1.6</v>
      </c>
      <c r="I13" s="45">
        <f t="shared" ca="1" si="2"/>
        <v>896.8</v>
      </c>
      <c r="J13" s="46">
        <f ca="1">SUMIF('Saison 2009-10'!$G$2:$L$19,'5-Jahreswertung'!B13,'Saison 2009-10'!$L$2:$L$19)+SUMIF('Saison 2010-11'!$G$2:$L$19,'5-Jahreswertung'!B13,'Saison 2010-11'!$L$2:$L$19)+SUMIF('Saison 2011-12'!$G$2:$L$19,'5-Jahreswertung'!B13,'Saison 2011-12'!$L$2:$L$19)+SUMIF('Saison 2012-13'!$G$2:$L$19,'5-Jahreswertung'!B13,'Saison 2012-13'!$L$2:$L$19)+SUMIF('Saison 2013-14'!$G$2:$L$19,'5-Jahreswertung'!B13,'Saison 2013-14'!$L$2:$L$19)</f>
        <v>4484</v>
      </c>
      <c r="K13" s="37"/>
      <c r="L13" s="37"/>
      <c r="M13" s="51"/>
      <c r="N13" s="37"/>
      <c r="O13" s="37"/>
      <c r="P13" s="37"/>
      <c r="Q13" s="37"/>
      <c r="R13" s="37"/>
      <c r="S13" s="37"/>
      <c r="T13" s="37"/>
      <c r="U13" s="37"/>
    </row>
    <row r="14" spans="1:21" x14ac:dyDescent="0.25">
      <c r="A14" s="39" t="s">
        <v>31</v>
      </c>
      <c r="B14" s="40" t="s">
        <v>57</v>
      </c>
      <c r="C14" s="41" t="s">
        <v>90</v>
      </c>
      <c r="D14" s="41">
        <f>COUNTIF('Saison 2009-10'!$G$2:$G$19,'5-Jahreswertung'!B14)+COUNTIF('Saison 2010-11'!$G$2:$G$19,'5-Jahreswertung'!B14)+COUNTIF('Saison 2011-12'!$G$2:$G$19,'5-Jahreswertung'!B14)+COUNTIF('Saison 2012-13'!$G$2:$G$19,'5-Jahreswertung'!B14)+COUNTIF('Saison 2013-14'!$G$2:$G$19,'5-Jahreswertung'!B14)</f>
        <v>3</v>
      </c>
      <c r="E14" s="41">
        <f>COUNTIF('Saison 2009-10'!$B$2:$C$35,'5-Jahreswertung'!B14)+COUNTIF('Saison 2010-11'!$B$2:$C$35,'5-Jahreswertung'!B14)+COUNTIF('Saison 2011-12'!$B$2:$C$35,'5-Jahreswertung'!B14)+COUNTIF('Saison 2012-13'!$B$2:$C$35,'5-Jahreswertung'!B14)+COUNTIF('Saison 2013-14'!$B$2:$C$35,'5-Jahreswertung'!B14)</f>
        <v>10</v>
      </c>
      <c r="F14" s="41">
        <f>COUNTIF('Saison 2009-10'!$C$2:$C$35,'5-Jahreswertung'!B14)+COUNTIF('Saison 2010-11'!$C$2:$C$35,'5-Jahreswertung'!B14)+COUNTIF('Saison 2011-12'!$C$2:$C$35,'5-Jahreswertung'!B14)+COUNTIF('Saison 2012-13'!$C$2:$C$35,'5-Jahreswertung'!B14)+COUNTIF('Saison 2013-14'!$C$2:$C$35,'5-Jahreswertung'!B14)</f>
        <v>4</v>
      </c>
      <c r="G14" s="45">
        <f t="shared" si="0"/>
        <v>3.3333333333333335</v>
      </c>
      <c r="H14" s="45">
        <f t="shared" si="1"/>
        <v>1.3333333333333333</v>
      </c>
      <c r="I14" s="45">
        <f t="shared" ca="1" si="2"/>
        <v>1283.3333333333333</v>
      </c>
      <c r="J14" s="46">
        <f ca="1">SUMIF('Saison 2009-10'!$G$2:$L$19,'5-Jahreswertung'!B14,'Saison 2009-10'!$L$2:$L$19)+SUMIF('Saison 2010-11'!$G$2:$L$19,'5-Jahreswertung'!B14,'Saison 2010-11'!$L$2:$L$19)+SUMIF('Saison 2011-12'!$G$2:$L$19,'5-Jahreswertung'!B14,'Saison 2011-12'!$L$2:$L$19)+SUMIF('Saison 2012-13'!$G$2:$L$19,'5-Jahreswertung'!B14,'Saison 2012-13'!$L$2:$L$19)+SUMIF('Saison 2013-14'!$G$2:$L$19,'5-Jahreswertung'!B14,'Saison 2013-14'!$L$2:$L$19)</f>
        <v>3850</v>
      </c>
      <c r="K14" s="37"/>
      <c r="L14" s="37"/>
      <c r="M14" s="51"/>
      <c r="N14" s="37"/>
      <c r="O14" s="37"/>
      <c r="P14" s="37"/>
      <c r="Q14" s="37"/>
      <c r="R14" s="37"/>
      <c r="S14" s="37"/>
      <c r="T14" s="37"/>
      <c r="U14" s="37"/>
    </row>
    <row r="15" spans="1:21" x14ac:dyDescent="0.25">
      <c r="A15" s="39" t="s">
        <v>32</v>
      </c>
      <c r="B15" s="8" t="s">
        <v>53</v>
      </c>
      <c r="C15" s="41" t="s">
        <v>86</v>
      </c>
      <c r="D15" s="41">
        <f>COUNTIF('Saison 2009-10'!$G$2:$G$19,'5-Jahreswertung'!B15)+COUNTIF('Saison 2010-11'!$G$2:$G$19,'5-Jahreswertung'!B15)+COUNTIF('Saison 2011-12'!$G$2:$G$19,'5-Jahreswertung'!B15)+COUNTIF('Saison 2012-13'!$G$2:$G$19,'5-Jahreswertung'!B15)+COUNTIF('Saison 2013-14'!$G$2:$G$19,'5-Jahreswertung'!B15)</f>
        <v>4</v>
      </c>
      <c r="E15" s="41">
        <f>COUNTIF('Saison 2009-10'!$B$2:$C$35,'5-Jahreswertung'!B15)+COUNTIF('Saison 2010-11'!$B$2:$C$35,'5-Jahreswertung'!B15)+COUNTIF('Saison 2011-12'!$B$2:$C$35,'5-Jahreswertung'!B15)+COUNTIF('Saison 2012-13'!$B$2:$C$35,'5-Jahreswertung'!B15)+COUNTIF('Saison 2013-14'!$B$2:$C$35,'5-Jahreswertung'!B15)</f>
        <v>12</v>
      </c>
      <c r="F15" s="41">
        <f>COUNTIF('Saison 2009-10'!$C$2:$C$35,'5-Jahreswertung'!B15)+COUNTIF('Saison 2010-11'!$C$2:$C$35,'5-Jahreswertung'!B15)+COUNTIF('Saison 2011-12'!$C$2:$C$35,'5-Jahreswertung'!B15)+COUNTIF('Saison 2012-13'!$C$2:$C$35,'5-Jahreswertung'!B15)+COUNTIF('Saison 2013-14'!$C$2:$C$35,'5-Jahreswertung'!B15)</f>
        <v>4</v>
      </c>
      <c r="G15" s="45">
        <f t="shared" si="0"/>
        <v>3</v>
      </c>
      <c r="H15" s="45">
        <f t="shared" si="1"/>
        <v>1</v>
      </c>
      <c r="I15" s="45">
        <f t="shared" ca="1" si="2"/>
        <v>888.5</v>
      </c>
      <c r="J15" s="46">
        <f ca="1">SUMIF('Saison 2009-10'!$G$2:$L$19,'5-Jahreswertung'!B15,'Saison 2009-10'!$L$2:$L$19)+SUMIF('Saison 2010-11'!$G$2:$L$19,'5-Jahreswertung'!B15,'Saison 2010-11'!$L$2:$L$19)+SUMIF('Saison 2011-12'!$G$2:$L$19,'5-Jahreswertung'!B15,'Saison 2011-12'!$L$2:$L$19)+SUMIF('Saison 2012-13'!$G$2:$L$19,'5-Jahreswertung'!B15,'Saison 2012-13'!$L$2:$L$19)+SUMIF('Saison 2013-14'!$G$2:$L$19,'5-Jahreswertung'!B15,'Saison 2013-14'!$L$2:$L$19)</f>
        <v>3554</v>
      </c>
      <c r="K15" s="37"/>
      <c r="L15" s="37"/>
      <c r="M15" s="51"/>
      <c r="N15" s="37"/>
      <c r="O15" s="37"/>
      <c r="P15" s="37"/>
      <c r="Q15" s="37"/>
      <c r="R15" s="37"/>
      <c r="S15" s="37"/>
      <c r="T15" s="37"/>
      <c r="U15" s="37"/>
    </row>
    <row r="16" spans="1:21" x14ac:dyDescent="0.25">
      <c r="A16" s="39" t="s">
        <v>33</v>
      </c>
      <c r="B16" s="8" t="s">
        <v>58</v>
      </c>
      <c r="C16" s="41" t="s">
        <v>89</v>
      </c>
      <c r="D16" s="41">
        <f>COUNTIF('Saison 2009-10'!$G$2:$G$19,'5-Jahreswertung'!B16)+COUNTIF('Saison 2010-11'!$G$2:$G$19,'5-Jahreswertung'!B16)+COUNTIF('Saison 2011-12'!$G$2:$G$19,'5-Jahreswertung'!B16)+COUNTIF('Saison 2012-13'!$G$2:$G$19,'5-Jahreswertung'!B16)+COUNTIF('Saison 2013-14'!$G$2:$G$19,'5-Jahreswertung'!B16)</f>
        <v>2</v>
      </c>
      <c r="E16" s="41">
        <f>COUNTIF('Saison 2009-10'!$B$2:$C$35,'5-Jahreswertung'!B16)+COUNTIF('Saison 2010-11'!$B$2:$C$35,'5-Jahreswertung'!B16)+COUNTIF('Saison 2011-12'!$B$2:$C$35,'5-Jahreswertung'!B16)+COUNTIF('Saison 2012-13'!$B$2:$C$35,'5-Jahreswertung'!B16)+COUNTIF('Saison 2013-14'!$B$2:$C$35,'5-Jahreswertung'!B16)</f>
        <v>9</v>
      </c>
      <c r="F16" s="41">
        <f>COUNTIF('Saison 2009-10'!$C$2:$C$35,'5-Jahreswertung'!B16)+COUNTIF('Saison 2010-11'!$C$2:$C$35,'5-Jahreswertung'!B16)+COUNTIF('Saison 2011-12'!$C$2:$C$35,'5-Jahreswertung'!B16)+COUNTIF('Saison 2012-13'!$C$2:$C$35,'5-Jahreswertung'!B16)+COUNTIF('Saison 2013-14'!$C$2:$C$35,'5-Jahreswertung'!B16)</f>
        <v>5</v>
      </c>
      <c r="G16" s="45">
        <f t="shared" si="0"/>
        <v>4.5</v>
      </c>
      <c r="H16" s="45">
        <f t="shared" si="1"/>
        <v>2.5</v>
      </c>
      <c r="I16" s="45">
        <f t="shared" ca="1" si="2"/>
        <v>1686</v>
      </c>
      <c r="J16" s="46">
        <f ca="1">SUMIF('Saison 2009-10'!$G$2:$L$19,'5-Jahreswertung'!B16,'Saison 2009-10'!$L$2:$L$19)+SUMIF('Saison 2010-11'!$G$2:$L$19,'5-Jahreswertung'!B16,'Saison 2010-11'!$L$2:$L$19)+SUMIF('Saison 2011-12'!$G$2:$L$19,'5-Jahreswertung'!B16,'Saison 2011-12'!$L$2:$L$19)+SUMIF('Saison 2012-13'!$G$2:$L$19,'5-Jahreswertung'!B16,'Saison 2012-13'!$L$2:$L$19)+SUMIF('Saison 2013-14'!$G$2:$L$19,'5-Jahreswertung'!B16,'Saison 2013-14'!$L$2:$L$19)</f>
        <v>3372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25">
      <c r="A17" s="39" t="s">
        <v>34</v>
      </c>
      <c r="B17" s="8" t="s">
        <v>4</v>
      </c>
      <c r="C17" s="41" t="s">
        <v>69</v>
      </c>
      <c r="D17" s="41">
        <f>COUNTIF('Saison 2009-10'!$G$2:$G$19,'5-Jahreswertung'!B17)+COUNTIF('Saison 2010-11'!$G$2:$G$19,'5-Jahreswertung'!B17)+COUNTIF('Saison 2011-12'!$G$2:$G$19,'5-Jahreswertung'!B17)+COUNTIF('Saison 2012-13'!$G$2:$G$19,'5-Jahreswertung'!B17)+COUNTIF('Saison 2013-14'!$G$2:$G$19,'5-Jahreswertung'!B17)</f>
        <v>3</v>
      </c>
      <c r="E17" s="41">
        <f>COUNTIF('Saison 2009-10'!$B$2:$C$35,'5-Jahreswertung'!B17)+COUNTIF('Saison 2010-11'!$B$2:$C$35,'5-Jahreswertung'!B17)+COUNTIF('Saison 2011-12'!$B$2:$C$35,'5-Jahreswertung'!B17)+COUNTIF('Saison 2012-13'!$B$2:$C$35,'5-Jahreswertung'!B17)+COUNTIF('Saison 2013-14'!$B$2:$C$35,'5-Jahreswertung'!B17)</f>
        <v>9</v>
      </c>
      <c r="F17" s="41">
        <f>COUNTIF('Saison 2009-10'!$C$2:$C$35,'5-Jahreswertung'!B17)+COUNTIF('Saison 2010-11'!$C$2:$C$35,'5-Jahreswertung'!B17)+COUNTIF('Saison 2011-12'!$C$2:$C$35,'5-Jahreswertung'!B17)+COUNTIF('Saison 2012-13'!$C$2:$C$35,'5-Jahreswertung'!B17)+COUNTIF('Saison 2013-14'!$C$2:$C$35,'5-Jahreswertung'!B17)</f>
        <v>5</v>
      </c>
      <c r="G17" s="45">
        <f t="shared" si="0"/>
        <v>3</v>
      </c>
      <c r="H17" s="45">
        <f t="shared" si="1"/>
        <v>1.6666666666666667</v>
      </c>
      <c r="I17" s="45">
        <f t="shared" ca="1" si="2"/>
        <v>1109.3333333333333</v>
      </c>
      <c r="J17" s="46">
        <f ca="1">SUMIF('Saison 2009-10'!$G$2:$L$19,'5-Jahreswertung'!B17,'Saison 2009-10'!$L$2:$L$19)+SUMIF('Saison 2010-11'!$G$2:$L$19,'5-Jahreswertung'!B17,'Saison 2010-11'!$L$2:$L$19)+SUMIF('Saison 2011-12'!$G$2:$L$19,'5-Jahreswertung'!B17,'Saison 2011-12'!$L$2:$L$19)+SUMIF('Saison 2012-13'!$G$2:$L$19,'5-Jahreswertung'!B17,'Saison 2012-13'!$L$2:$L$19)+SUMIF('Saison 2013-14'!$G$2:$L$19,'5-Jahreswertung'!B17,'Saison 2013-14'!$L$2:$L$19)</f>
        <v>3328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5">
      <c r="A18" s="39" t="s">
        <v>35</v>
      </c>
      <c r="B18" s="8" t="s">
        <v>17</v>
      </c>
      <c r="C18" s="41" t="s">
        <v>77</v>
      </c>
      <c r="D18" s="41">
        <f>COUNTIF('Saison 2009-10'!$G$2:$G$19,'5-Jahreswertung'!B18)+COUNTIF('Saison 2010-11'!$G$2:$G$19,'5-Jahreswertung'!B18)+COUNTIF('Saison 2011-12'!$G$2:$G$19,'5-Jahreswertung'!B18)+COUNTIF('Saison 2012-13'!$G$2:$G$19,'5-Jahreswertung'!B18)+COUNTIF('Saison 2013-14'!$G$2:$G$19,'5-Jahreswertung'!B18)</f>
        <v>2</v>
      </c>
      <c r="E18" s="41">
        <f>COUNTIF('Saison 2009-10'!$B$2:$C$35,'5-Jahreswertung'!B18)+COUNTIF('Saison 2010-11'!$B$2:$C$35,'5-Jahreswertung'!B18)+COUNTIF('Saison 2011-12'!$B$2:$C$35,'5-Jahreswertung'!B18)+COUNTIF('Saison 2012-13'!$B$2:$C$35,'5-Jahreswertung'!B18)+COUNTIF('Saison 2013-14'!$B$2:$C$35,'5-Jahreswertung'!B18)</f>
        <v>7</v>
      </c>
      <c r="F18" s="41">
        <f>COUNTIF('Saison 2009-10'!$C$2:$C$35,'5-Jahreswertung'!B18)+COUNTIF('Saison 2010-11'!$C$2:$C$35,'5-Jahreswertung'!B18)+COUNTIF('Saison 2011-12'!$C$2:$C$35,'5-Jahreswertung'!B18)+COUNTIF('Saison 2012-13'!$C$2:$C$35,'5-Jahreswertung'!B18)+COUNTIF('Saison 2013-14'!$C$2:$C$35,'5-Jahreswertung'!B18)</f>
        <v>3</v>
      </c>
      <c r="G18" s="45">
        <f t="shared" si="0"/>
        <v>3.5</v>
      </c>
      <c r="H18" s="45">
        <f t="shared" si="1"/>
        <v>1.5</v>
      </c>
      <c r="I18" s="45">
        <f t="shared" ca="1" si="2"/>
        <v>1542</v>
      </c>
      <c r="J18" s="46">
        <f ca="1">SUMIF('Saison 2009-10'!$G$2:$L$19,'5-Jahreswertung'!B18,'Saison 2009-10'!$L$2:$L$19)+SUMIF('Saison 2010-11'!$G$2:$L$19,'5-Jahreswertung'!B18,'Saison 2010-11'!$L$2:$L$19)+SUMIF('Saison 2011-12'!$G$2:$L$19,'5-Jahreswertung'!B18,'Saison 2011-12'!$L$2:$L$19)+SUMIF('Saison 2012-13'!$G$2:$L$19,'5-Jahreswertung'!B18,'Saison 2012-13'!$L$2:$L$19)+SUMIF('Saison 2013-14'!$G$2:$L$19,'5-Jahreswertung'!B18,'Saison 2013-14'!$L$2:$L$19)</f>
        <v>3084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x14ac:dyDescent="0.25">
      <c r="A19" s="39" t="s">
        <v>36</v>
      </c>
      <c r="B19" s="8" t="s">
        <v>5</v>
      </c>
      <c r="C19" s="41" t="s">
        <v>71</v>
      </c>
      <c r="D19" s="41">
        <f>COUNTIF('Saison 2009-10'!$G$2:$G$19,'5-Jahreswertung'!B19)+COUNTIF('Saison 2010-11'!$G$2:$G$19,'5-Jahreswertung'!B19)+COUNTIF('Saison 2011-12'!$G$2:$G$19,'5-Jahreswertung'!B19)+COUNTIF('Saison 2012-13'!$G$2:$G$19,'5-Jahreswertung'!B19)+COUNTIF('Saison 2013-14'!$G$2:$G$19,'5-Jahreswertung'!B19)</f>
        <v>2</v>
      </c>
      <c r="E19" s="41">
        <f>COUNTIF('Saison 2009-10'!$B$2:$C$35,'5-Jahreswertung'!B19)+COUNTIF('Saison 2010-11'!$B$2:$C$35,'5-Jahreswertung'!B19)+COUNTIF('Saison 2011-12'!$B$2:$C$35,'5-Jahreswertung'!B19)+COUNTIF('Saison 2012-13'!$B$2:$C$35,'5-Jahreswertung'!B19)+COUNTIF('Saison 2013-14'!$B$2:$C$35,'5-Jahreswertung'!B19)</f>
        <v>7</v>
      </c>
      <c r="F19" s="41">
        <f>COUNTIF('Saison 2009-10'!$C$2:$C$35,'5-Jahreswertung'!B19)+COUNTIF('Saison 2010-11'!$C$2:$C$35,'5-Jahreswertung'!B19)+COUNTIF('Saison 2011-12'!$C$2:$C$35,'5-Jahreswertung'!B19)+COUNTIF('Saison 2012-13'!$C$2:$C$35,'5-Jahreswertung'!B19)+COUNTIF('Saison 2013-14'!$C$2:$C$35,'5-Jahreswertung'!B19)</f>
        <v>3</v>
      </c>
      <c r="G19" s="45">
        <f t="shared" si="0"/>
        <v>3.5</v>
      </c>
      <c r="H19" s="45">
        <f t="shared" si="1"/>
        <v>1.5</v>
      </c>
      <c r="I19" s="45">
        <f t="shared" ca="1" si="2"/>
        <v>1440</v>
      </c>
      <c r="J19" s="46">
        <f ca="1">SUMIF('Saison 2009-10'!$G$2:$L$19,'5-Jahreswertung'!B19,'Saison 2009-10'!$L$2:$L$19)+SUMIF('Saison 2010-11'!$G$2:$L$19,'5-Jahreswertung'!B19,'Saison 2010-11'!$L$2:$L$19)+SUMIF('Saison 2011-12'!$G$2:$L$19,'5-Jahreswertung'!B19,'Saison 2011-12'!$L$2:$L$19)+SUMIF('Saison 2012-13'!$G$2:$L$19,'5-Jahreswertung'!B19,'Saison 2012-13'!$L$2:$L$19)+SUMIF('Saison 2013-14'!$G$2:$L$19,'5-Jahreswertung'!B19,'Saison 2013-14'!$L$2:$L$19)</f>
        <v>2880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x14ac:dyDescent="0.25">
      <c r="A20" s="39" t="s">
        <v>97</v>
      </c>
      <c r="B20" s="8" t="s">
        <v>6</v>
      </c>
      <c r="C20" s="41" t="s">
        <v>73</v>
      </c>
      <c r="D20" s="41">
        <f>COUNTIF('Saison 2009-10'!$G$2:$G$19,'5-Jahreswertung'!B20)+COUNTIF('Saison 2010-11'!$G$2:$G$19,'5-Jahreswertung'!B20)+COUNTIF('Saison 2011-12'!$G$2:$G$19,'5-Jahreswertung'!B20)+COUNTIF('Saison 2012-13'!$G$2:$G$19,'5-Jahreswertung'!B20)+COUNTIF('Saison 2013-14'!$G$2:$G$19,'5-Jahreswertung'!B20)</f>
        <v>3</v>
      </c>
      <c r="E20" s="41">
        <f>COUNTIF('Saison 2009-10'!$B$2:$C$35,'5-Jahreswertung'!B20)+COUNTIF('Saison 2010-11'!$B$2:$C$35,'5-Jahreswertung'!B20)+COUNTIF('Saison 2011-12'!$B$2:$C$35,'5-Jahreswertung'!B20)+COUNTIF('Saison 2012-13'!$B$2:$C$35,'5-Jahreswertung'!B20)+COUNTIF('Saison 2013-14'!$B$2:$C$35,'5-Jahreswertung'!B20)</f>
        <v>8</v>
      </c>
      <c r="F20" s="41">
        <f>COUNTIF('Saison 2009-10'!$C$2:$C$35,'5-Jahreswertung'!B20)+COUNTIF('Saison 2010-11'!$C$2:$C$35,'5-Jahreswertung'!B20)+COUNTIF('Saison 2011-12'!$C$2:$C$35,'5-Jahreswertung'!B20)+COUNTIF('Saison 2012-13'!$C$2:$C$35,'5-Jahreswertung'!B20)+COUNTIF('Saison 2013-14'!$C$2:$C$35,'5-Jahreswertung'!B20)</f>
        <v>4</v>
      </c>
      <c r="G20" s="45">
        <f t="shared" si="0"/>
        <v>2.6666666666666665</v>
      </c>
      <c r="H20" s="45">
        <f t="shared" si="1"/>
        <v>1.3333333333333333</v>
      </c>
      <c r="I20" s="45">
        <f t="shared" ca="1" si="2"/>
        <v>854.66666666666663</v>
      </c>
      <c r="J20" s="46">
        <f ca="1">SUMIF('Saison 2009-10'!$G$2:$L$19,'5-Jahreswertung'!B20,'Saison 2009-10'!$L$2:$L$19)+SUMIF('Saison 2010-11'!$G$2:$L$19,'5-Jahreswertung'!B20,'Saison 2010-11'!$L$2:$L$19)+SUMIF('Saison 2011-12'!$G$2:$L$19,'5-Jahreswertung'!B20,'Saison 2011-12'!$L$2:$L$19)+SUMIF('Saison 2012-13'!$G$2:$L$19,'5-Jahreswertung'!B20,'Saison 2012-13'!$L$2:$L$19)+SUMIF('Saison 2013-14'!$G$2:$L$19,'5-Jahreswertung'!B20,'Saison 2013-14'!$L$2:$L$19)</f>
        <v>2564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25">
      <c r="A21" s="39" t="s">
        <v>98</v>
      </c>
      <c r="B21" s="40" t="s">
        <v>9</v>
      </c>
      <c r="C21" s="41" t="s">
        <v>76</v>
      </c>
      <c r="D21" s="41">
        <f>COUNTIF('Saison 2009-10'!$G$2:$G$19,'5-Jahreswertung'!B21)+COUNTIF('Saison 2010-11'!$G$2:$G$19,'5-Jahreswertung'!B21)+COUNTIF('Saison 2011-12'!$G$2:$G$19,'5-Jahreswertung'!B21)+COUNTIF('Saison 2012-13'!$G$2:$G$19,'5-Jahreswertung'!B21)+COUNTIF('Saison 2013-14'!$G$2:$G$19,'5-Jahreswertung'!B21)</f>
        <v>4</v>
      </c>
      <c r="E21" s="41">
        <f>COUNTIF('Saison 2009-10'!$B$2:$C$35,'5-Jahreswertung'!B21)+COUNTIF('Saison 2010-11'!$B$2:$C$35,'5-Jahreswertung'!B21)+COUNTIF('Saison 2011-12'!$B$2:$C$35,'5-Jahreswertung'!B21)+COUNTIF('Saison 2012-13'!$B$2:$C$35,'5-Jahreswertung'!B21)+COUNTIF('Saison 2013-14'!$B$2:$C$35,'5-Jahreswertung'!B21)</f>
        <v>13</v>
      </c>
      <c r="F21" s="41">
        <f>COUNTIF('Saison 2009-10'!$C$2:$C$35,'5-Jahreswertung'!B21)+COUNTIF('Saison 2010-11'!$C$2:$C$35,'5-Jahreswertung'!B21)+COUNTIF('Saison 2011-12'!$C$2:$C$35,'5-Jahreswertung'!B21)+COUNTIF('Saison 2012-13'!$C$2:$C$35,'5-Jahreswertung'!B21)+COUNTIF('Saison 2013-14'!$C$2:$C$35,'5-Jahreswertung'!B21)</f>
        <v>4</v>
      </c>
      <c r="G21" s="45">
        <f t="shared" si="0"/>
        <v>3.25</v>
      </c>
      <c r="H21" s="45">
        <f t="shared" si="1"/>
        <v>1</v>
      </c>
      <c r="I21" s="45">
        <f t="shared" ca="1" si="2"/>
        <v>608</v>
      </c>
      <c r="J21" s="46">
        <f ca="1">SUMIF('Saison 2009-10'!$G$2:$L$19,'5-Jahreswertung'!B21,'Saison 2009-10'!$L$2:$L$19)+SUMIF('Saison 2010-11'!$G$2:$L$19,'5-Jahreswertung'!B21,'Saison 2010-11'!$L$2:$L$19)+SUMIF('Saison 2011-12'!$G$2:$L$19,'5-Jahreswertung'!B21,'Saison 2011-12'!$L$2:$L$19)+SUMIF('Saison 2012-13'!$G$2:$L$19,'5-Jahreswertung'!B21,'Saison 2012-13'!$L$2:$L$19)+SUMIF('Saison 2013-14'!$G$2:$L$19,'5-Jahreswertung'!B21,'Saison 2013-14'!$L$2:$L$19)</f>
        <v>2432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x14ac:dyDescent="0.25">
      <c r="A22" s="39" t="s">
        <v>99</v>
      </c>
      <c r="B22" s="8" t="s">
        <v>18</v>
      </c>
      <c r="C22" s="41" t="s">
        <v>79</v>
      </c>
      <c r="D22" s="41">
        <f>COUNTIF('Saison 2009-10'!$G$2:$G$19,'5-Jahreswertung'!B22)+COUNTIF('Saison 2010-11'!$G$2:$G$19,'5-Jahreswertung'!B22)+COUNTIF('Saison 2011-12'!$G$2:$G$19,'5-Jahreswertung'!B22)+COUNTIF('Saison 2012-13'!$G$2:$G$19,'5-Jahreswertung'!B22)+COUNTIF('Saison 2013-14'!$G$2:$G$19,'5-Jahreswertung'!B22)</f>
        <v>1</v>
      </c>
      <c r="E22" s="41">
        <f>COUNTIF('Saison 2009-10'!$B$2:$C$35,'5-Jahreswertung'!B22)+COUNTIF('Saison 2010-11'!$B$2:$C$35,'5-Jahreswertung'!B22)+COUNTIF('Saison 2011-12'!$B$2:$C$35,'5-Jahreswertung'!B22)+COUNTIF('Saison 2012-13'!$B$2:$C$35,'5-Jahreswertung'!B22)+COUNTIF('Saison 2013-14'!$B$2:$C$35,'5-Jahreswertung'!B22)</f>
        <v>1</v>
      </c>
      <c r="F22" s="41">
        <f>COUNTIF('Saison 2009-10'!$C$2:$C$35,'5-Jahreswertung'!B22)+COUNTIF('Saison 2010-11'!$C$2:$C$35,'5-Jahreswertung'!B22)+COUNTIF('Saison 2011-12'!$C$2:$C$35,'5-Jahreswertung'!B22)+COUNTIF('Saison 2012-13'!$C$2:$C$35,'5-Jahreswertung'!B22)+COUNTIF('Saison 2013-14'!$C$2:$C$35,'5-Jahreswertung'!B22)</f>
        <v>1</v>
      </c>
      <c r="G22" s="45">
        <f t="shared" si="0"/>
        <v>1</v>
      </c>
      <c r="H22" s="45">
        <f t="shared" si="1"/>
        <v>1</v>
      </c>
      <c r="I22" s="45">
        <f t="shared" ca="1" si="2"/>
        <v>1224</v>
      </c>
      <c r="J22" s="46">
        <f ca="1">SUMIF('Saison 2009-10'!$G$2:$L$19,'5-Jahreswertung'!B22,'Saison 2009-10'!$L$2:$L$19)+SUMIF('Saison 2010-11'!$G$2:$L$19,'5-Jahreswertung'!B22,'Saison 2010-11'!$L$2:$L$19)+SUMIF('Saison 2011-12'!$G$2:$L$19,'5-Jahreswertung'!B22,'Saison 2011-12'!$L$2:$L$19)+SUMIF('Saison 2012-13'!$G$2:$L$19,'5-Jahreswertung'!B22,'Saison 2012-13'!$L$2:$L$19)+SUMIF('Saison 2013-14'!$G$2:$L$19,'5-Jahreswertung'!B22,'Saison 2013-14'!$L$2:$L$19)</f>
        <v>1224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25">
      <c r="A23" s="39" t="s">
        <v>100</v>
      </c>
      <c r="B23" s="8" t="s">
        <v>48</v>
      </c>
      <c r="C23" s="41" t="s">
        <v>83</v>
      </c>
      <c r="D23" s="41">
        <f>COUNTIF('Saison 2009-10'!$G$2:$G$19,'5-Jahreswertung'!B23)+COUNTIF('Saison 2010-11'!$G$2:$G$19,'5-Jahreswertung'!B23)+COUNTIF('Saison 2011-12'!$G$2:$G$19,'5-Jahreswertung'!B23)+COUNTIF('Saison 2012-13'!$G$2:$G$19,'5-Jahreswertung'!B23)+COUNTIF('Saison 2013-14'!$G$2:$G$19,'5-Jahreswertung'!B23)</f>
        <v>2</v>
      </c>
      <c r="E23" s="41">
        <f>COUNTIF('Saison 2009-10'!$B$2:$C$35,'5-Jahreswertung'!B23)+COUNTIF('Saison 2010-11'!$B$2:$C$35,'5-Jahreswertung'!B23)+COUNTIF('Saison 2011-12'!$B$2:$C$35,'5-Jahreswertung'!B23)+COUNTIF('Saison 2012-13'!$B$2:$C$35,'5-Jahreswertung'!B23)+COUNTIF('Saison 2013-14'!$B$2:$C$35,'5-Jahreswertung'!B23)</f>
        <v>2</v>
      </c>
      <c r="F23" s="41">
        <f>COUNTIF('Saison 2009-10'!$C$2:$C$35,'5-Jahreswertung'!B23)+COUNTIF('Saison 2010-11'!$C$2:$C$35,'5-Jahreswertung'!B23)+COUNTIF('Saison 2011-12'!$C$2:$C$35,'5-Jahreswertung'!B23)+COUNTIF('Saison 2012-13'!$C$2:$C$35,'5-Jahreswertung'!B23)+COUNTIF('Saison 2013-14'!$C$2:$C$35,'5-Jahreswertung'!B23)</f>
        <v>1</v>
      </c>
      <c r="G23" s="45">
        <f t="shared" si="0"/>
        <v>1</v>
      </c>
      <c r="H23" s="45">
        <f t="shared" si="1"/>
        <v>0.5</v>
      </c>
      <c r="I23" s="45">
        <f t="shared" ca="1" si="2"/>
        <v>552</v>
      </c>
      <c r="J23" s="46">
        <f ca="1">SUMIF('Saison 2009-10'!$G$2:$L$19,'5-Jahreswertung'!B23,'Saison 2009-10'!$L$2:$L$19)+SUMIF('Saison 2010-11'!$G$2:$L$19,'5-Jahreswertung'!B23,'Saison 2010-11'!$L$2:$L$19)+SUMIF('Saison 2011-12'!$G$2:$L$19,'5-Jahreswertung'!B23,'Saison 2011-12'!$L$2:$L$19)+SUMIF('Saison 2012-13'!$G$2:$L$19,'5-Jahreswertung'!B23,'Saison 2012-13'!$L$2:$L$19)+SUMIF('Saison 2013-14'!$G$2:$L$19,'5-Jahreswertung'!B23,'Saison 2013-14'!$L$2:$L$19)</f>
        <v>1104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x14ac:dyDescent="0.25">
      <c r="A24" s="39" t="s">
        <v>101</v>
      </c>
      <c r="B24" s="8" t="s">
        <v>15</v>
      </c>
      <c r="C24" s="41" t="s">
        <v>81</v>
      </c>
      <c r="D24" s="41">
        <f>COUNTIF('Saison 2009-10'!$G$2:$G$19,'5-Jahreswertung'!B24)+COUNTIF('Saison 2010-11'!$G$2:$G$19,'5-Jahreswertung'!B24)+COUNTIF('Saison 2011-12'!$G$2:$G$19,'5-Jahreswertung'!B24)+COUNTIF('Saison 2012-13'!$G$2:$G$19,'5-Jahreswertung'!B24)+COUNTIF('Saison 2013-14'!$G$2:$G$19,'5-Jahreswertung'!B24)</f>
        <v>5</v>
      </c>
      <c r="E24" s="41">
        <f>COUNTIF('Saison 2009-10'!$B$2:$C$35,'5-Jahreswertung'!B24)+COUNTIF('Saison 2010-11'!$B$2:$C$35,'5-Jahreswertung'!B24)+COUNTIF('Saison 2011-12'!$B$2:$C$35,'5-Jahreswertung'!B24)+COUNTIF('Saison 2012-13'!$B$2:$C$35,'5-Jahreswertung'!B24)+COUNTIF('Saison 2013-14'!$B$2:$C$35,'5-Jahreswertung'!B24)</f>
        <v>2</v>
      </c>
      <c r="F24" s="41">
        <f>COUNTIF('Saison 2009-10'!$C$2:$C$35,'5-Jahreswertung'!B24)+COUNTIF('Saison 2010-11'!$C$2:$C$35,'5-Jahreswertung'!B24)+COUNTIF('Saison 2011-12'!$C$2:$C$35,'5-Jahreswertung'!B24)+COUNTIF('Saison 2012-13'!$C$2:$C$35,'5-Jahreswertung'!B24)+COUNTIF('Saison 2013-14'!$C$2:$C$35,'5-Jahreswertung'!B24)</f>
        <v>1</v>
      </c>
      <c r="G24" s="45">
        <f t="shared" si="0"/>
        <v>0.4</v>
      </c>
      <c r="H24" s="45">
        <f t="shared" si="1"/>
        <v>0.2</v>
      </c>
      <c r="I24" s="45">
        <f t="shared" ca="1" si="2"/>
        <v>114.8</v>
      </c>
      <c r="J24" s="46">
        <f ca="1">SUMIF('Saison 2009-10'!$G$2:$L$19,'5-Jahreswertung'!B24,'Saison 2009-10'!$L$2:$L$19)+SUMIF('Saison 2010-11'!$G$2:$L$19,'5-Jahreswertung'!B24,'Saison 2010-11'!$L$2:$L$19)+SUMIF('Saison 2011-12'!$G$2:$L$19,'5-Jahreswertung'!B24,'Saison 2011-12'!$L$2:$L$19)+SUMIF('Saison 2012-13'!$G$2:$L$19,'5-Jahreswertung'!B24,'Saison 2012-13'!$L$2:$L$19)+SUMIF('Saison 2013-14'!$G$2:$L$19,'5-Jahreswertung'!B24,'Saison 2013-14'!$L$2:$L$19)</f>
        <v>574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25">
      <c r="A25" s="39" t="s">
        <v>102</v>
      </c>
      <c r="B25" s="40" t="s">
        <v>55</v>
      </c>
      <c r="C25" s="41" t="s">
        <v>113</v>
      </c>
      <c r="D25" s="41">
        <f>COUNTIF('Saison 2009-10'!$G$2:$G$19,'5-Jahreswertung'!B25)+COUNTIF('Saison 2010-11'!$G$2:$G$19,'5-Jahreswertung'!B25)+COUNTIF('Saison 2011-12'!$G$2:$G$19,'5-Jahreswertung'!B25)+COUNTIF('Saison 2012-13'!$G$2:$G$19,'5-Jahreswertung'!B25)+COUNTIF('Saison 2013-14'!$G$2:$G$19,'5-Jahreswertung'!B25)</f>
        <v>4</v>
      </c>
      <c r="E25" s="41">
        <f>COUNTIF('Saison 2009-10'!$B$2:$C$35,'5-Jahreswertung'!B25)+COUNTIF('Saison 2010-11'!$B$2:$C$35,'5-Jahreswertung'!B25)+COUNTIF('Saison 2011-12'!$B$2:$C$35,'5-Jahreswertung'!B25)+COUNTIF('Saison 2012-13'!$B$2:$C$35,'5-Jahreswertung'!B25)+COUNTIF('Saison 2013-14'!$B$2:$C$35,'5-Jahreswertung'!B25)</f>
        <v>2</v>
      </c>
      <c r="F25" s="41">
        <f>COUNTIF('Saison 2009-10'!$C$2:$C$35,'5-Jahreswertung'!B25)+COUNTIF('Saison 2010-11'!$C$2:$C$35,'5-Jahreswertung'!B25)+COUNTIF('Saison 2011-12'!$C$2:$C$35,'5-Jahreswertung'!B25)+COUNTIF('Saison 2012-13'!$C$2:$C$35,'5-Jahreswertung'!B25)+COUNTIF('Saison 2013-14'!$C$2:$C$35,'5-Jahreswertung'!B25)</f>
        <v>0</v>
      </c>
      <c r="G25" s="45">
        <f t="shared" si="0"/>
        <v>0.5</v>
      </c>
      <c r="H25" s="45">
        <f t="shared" si="1"/>
        <v>0</v>
      </c>
      <c r="I25" s="45">
        <f t="shared" ca="1" si="2"/>
        <v>0</v>
      </c>
      <c r="J25" s="46">
        <f ca="1">SUMIF('Saison 2009-10'!$G$2:$L$19,'5-Jahreswertung'!B25,'Saison 2009-10'!$L$2:$L$19)+SUMIF('Saison 2010-11'!$G$2:$L$19,'5-Jahreswertung'!B25,'Saison 2010-11'!$L$2:$L$19)+SUMIF('Saison 2011-12'!$G$2:$L$19,'5-Jahreswertung'!B25,'Saison 2011-12'!$L$2:$L$19)+SUMIF('Saison 2012-13'!$G$2:$L$19,'5-Jahreswertung'!B25,'Saison 2012-13'!$L$2:$L$19)+SUMIF('Saison 2013-14'!$G$2:$L$19,'5-Jahreswertung'!B25,'Saison 2013-14'!$L$2:$L$19)</f>
        <v>0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x14ac:dyDescent="0.25">
      <c r="A26" s="39" t="s">
        <v>103</v>
      </c>
      <c r="B26" s="40" t="s">
        <v>46</v>
      </c>
      <c r="C26" s="41" t="s">
        <v>46</v>
      </c>
      <c r="D26" s="41">
        <f>COUNTIF('Saison 2009-10'!$G$2:$G$19,'5-Jahreswertung'!B26)+COUNTIF('Saison 2010-11'!$G$2:$G$19,'5-Jahreswertung'!B26)+COUNTIF('Saison 2011-12'!$G$2:$G$19,'5-Jahreswertung'!B26)+COUNTIF('Saison 2012-13'!$G$2:$G$19,'5-Jahreswertung'!B26)+COUNTIF('Saison 2013-14'!$G$2:$G$19,'5-Jahreswertung'!B26)</f>
        <v>5</v>
      </c>
      <c r="E26" s="41">
        <f>COUNTIF('Saison 2009-10'!$B$2:$C$35,'5-Jahreswertung'!B26)+COUNTIF('Saison 2010-11'!$B$2:$C$35,'5-Jahreswertung'!B26)+COUNTIF('Saison 2011-12'!$B$2:$C$35,'5-Jahreswertung'!B26)+COUNTIF('Saison 2012-13'!$B$2:$C$35,'5-Jahreswertung'!B26)+COUNTIF('Saison 2013-14'!$B$2:$C$35,'5-Jahreswertung'!B26)</f>
        <v>2</v>
      </c>
      <c r="F26" s="41">
        <f>COUNTIF('Saison 2009-10'!$C$2:$C$35,'5-Jahreswertung'!B26)+COUNTIF('Saison 2010-11'!$C$2:$C$35,'5-Jahreswertung'!B26)+COUNTIF('Saison 2011-12'!$C$2:$C$35,'5-Jahreswertung'!B26)+COUNTIF('Saison 2012-13'!$C$2:$C$35,'5-Jahreswertung'!B26)+COUNTIF('Saison 2013-14'!$C$2:$C$35,'5-Jahreswertung'!B26)</f>
        <v>0</v>
      </c>
      <c r="G26" s="45">
        <f t="shared" si="0"/>
        <v>0.4</v>
      </c>
      <c r="H26" s="45">
        <f t="shared" si="1"/>
        <v>0</v>
      </c>
      <c r="I26" s="45">
        <f t="shared" ca="1" si="2"/>
        <v>0</v>
      </c>
      <c r="J26" s="46">
        <f ca="1">SUMIF('Saison 2009-10'!$G$2:$L$19,'5-Jahreswertung'!B26,'Saison 2009-10'!$L$2:$L$19)+SUMIF('Saison 2010-11'!$G$2:$L$19,'5-Jahreswertung'!B26,'Saison 2010-11'!$L$2:$L$19)+SUMIF('Saison 2011-12'!$G$2:$L$19,'5-Jahreswertung'!B26,'Saison 2011-12'!$L$2:$L$19)+SUMIF('Saison 2012-13'!$G$2:$L$19,'5-Jahreswertung'!B26,'Saison 2012-13'!$L$2:$L$19)+SUMIF('Saison 2013-14'!$G$2:$L$19,'5-Jahreswertung'!B26,'Saison 2013-14'!$L$2:$L$19)</f>
        <v>0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5">
      <c r="A27" s="39" t="s">
        <v>104</v>
      </c>
      <c r="B27" s="40" t="s">
        <v>54</v>
      </c>
      <c r="C27" s="41" t="s">
        <v>87</v>
      </c>
      <c r="D27" s="41">
        <f>COUNTIF('Saison 2009-10'!$G$2:$G$19,'5-Jahreswertung'!B27)+COUNTIF('Saison 2010-11'!$G$2:$G$19,'5-Jahreswertung'!B27)+COUNTIF('Saison 2011-12'!$G$2:$G$19,'5-Jahreswertung'!B27)+COUNTIF('Saison 2012-13'!$G$2:$G$19,'5-Jahreswertung'!B27)+COUNTIF('Saison 2013-14'!$G$2:$G$19,'5-Jahreswertung'!B27)</f>
        <v>1</v>
      </c>
      <c r="E27" s="41">
        <f>COUNTIF('Saison 2009-10'!$B$2:$C$35,'5-Jahreswertung'!B27)+COUNTIF('Saison 2010-11'!$B$2:$C$35,'5-Jahreswertung'!B27)+COUNTIF('Saison 2011-12'!$B$2:$C$35,'5-Jahreswertung'!B27)+COUNTIF('Saison 2012-13'!$B$2:$C$35,'5-Jahreswertung'!B27)+COUNTIF('Saison 2013-14'!$B$2:$C$35,'5-Jahreswertung'!B27)</f>
        <v>1</v>
      </c>
      <c r="F27" s="41">
        <f>COUNTIF('Saison 2009-10'!$C$2:$C$35,'5-Jahreswertung'!B27)+COUNTIF('Saison 2010-11'!$C$2:$C$35,'5-Jahreswertung'!B27)+COUNTIF('Saison 2011-12'!$C$2:$C$35,'5-Jahreswertung'!B27)+COUNTIF('Saison 2012-13'!$C$2:$C$35,'5-Jahreswertung'!B27)+COUNTIF('Saison 2013-14'!$C$2:$C$35,'5-Jahreswertung'!B27)</f>
        <v>0</v>
      </c>
      <c r="G27" s="45">
        <f t="shared" si="0"/>
        <v>1</v>
      </c>
      <c r="H27" s="45">
        <f t="shared" si="1"/>
        <v>0</v>
      </c>
      <c r="I27" s="45">
        <f t="shared" ca="1" si="2"/>
        <v>0</v>
      </c>
      <c r="J27" s="46">
        <f ca="1">SUMIF('Saison 2009-10'!$G$2:$L$19,'5-Jahreswertung'!B27,'Saison 2009-10'!$L$2:$L$19)+SUMIF('Saison 2010-11'!$G$2:$L$19,'5-Jahreswertung'!B27,'Saison 2010-11'!$L$2:$L$19)+SUMIF('Saison 2011-12'!$G$2:$L$19,'5-Jahreswertung'!B27,'Saison 2011-12'!$L$2:$L$19)+SUMIF('Saison 2012-13'!$G$2:$L$19,'5-Jahreswertung'!B27,'Saison 2012-13'!$L$2:$L$19)+SUMIF('Saison 2013-14'!$G$2:$L$19,'5-Jahreswertung'!B27,'Saison 2013-14'!$L$2:$L$19)</f>
        <v>0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x14ac:dyDescent="0.25">
      <c r="A28" s="39" t="s">
        <v>105</v>
      </c>
      <c r="B28" s="40" t="s">
        <v>47</v>
      </c>
      <c r="C28" s="41" t="s">
        <v>82</v>
      </c>
      <c r="D28" s="41">
        <f>COUNTIF('Saison 2009-10'!$G$2:$G$19,'5-Jahreswertung'!B28)+COUNTIF('Saison 2010-11'!$G$2:$G$19,'5-Jahreswertung'!B28)+COUNTIF('Saison 2011-12'!$G$2:$G$19,'5-Jahreswertung'!B28)+COUNTIF('Saison 2012-13'!$G$2:$G$19,'5-Jahreswertung'!B28)+COUNTIF('Saison 2013-14'!$G$2:$G$19,'5-Jahreswertung'!B28)</f>
        <v>1</v>
      </c>
      <c r="E28" s="41">
        <f>COUNTIF('Saison 2009-10'!$B$2:$C$35,'5-Jahreswertung'!B28)+COUNTIF('Saison 2010-11'!$B$2:$C$35,'5-Jahreswertung'!B28)+COUNTIF('Saison 2011-12'!$B$2:$C$35,'5-Jahreswertung'!B28)+COUNTIF('Saison 2012-13'!$B$2:$C$35,'5-Jahreswertung'!B28)+COUNTIF('Saison 2013-14'!$B$2:$C$35,'5-Jahreswertung'!B28)</f>
        <v>0</v>
      </c>
      <c r="F28" s="41">
        <f>COUNTIF('Saison 2009-10'!$C$2:$C$35,'5-Jahreswertung'!B28)+COUNTIF('Saison 2010-11'!$C$2:$C$35,'5-Jahreswertung'!B28)+COUNTIF('Saison 2011-12'!$C$2:$C$35,'5-Jahreswertung'!B28)+COUNTIF('Saison 2012-13'!$C$2:$C$35,'5-Jahreswertung'!B28)+COUNTIF('Saison 2013-14'!$C$2:$C$35,'5-Jahreswertung'!B28)</f>
        <v>0</v>
      </c>
      <c r="G28" s="45">
        <f t="shared" si="0"/>
        <v>0</v>
      </c>
      <c r="H28" s="45">
        <f t="shared" si="1"/>
        <v>0</v>
      </c>
      <c r="I28" s="45">
        <f t="shared" ca="1" si="2"/>
        <v>0</v>
      </c>
      <c r="J28" s="46">
        <f ca="1">SUMIF('Saison 2009-10'!$G$2:$L$19,'5-Jahreswertung'!B28,'Saison 2009-10'!$L$2:$L$19)+SUMIF('Saison 2010-11'!$G$2:$L$19,'5-Jahreswertung'!B28,'Saison 2010-11'!$L$2:$L$19)+SUMIF('Saison 2011-12'!$G$2:$L$19,'5-Jahreswertung'!B28,'Saison 2011-12'!$L$2:$L$19)+SUMIF('Saison 2012-13'!$G$2:$L$19,'5-Jahreswertung'!B28,'Saison 2012-13'!$L$2:$L$19)+SUMIF('Saison 2013-14'!$G$2:$L$19,'5-Jahreswertung'!B28,'Saison 2013-14'!$L$2:$L$19)</f>
        <v>0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x14ac:dyDescent="0.25">
      <c r="A29" s="39"/>
      <c r="B29" s="40" t="s">
        <v>61</v>
      </c>
      <c r="C29" s="41" t="s">
        <v>94</v>
      </c>
      <c r="D29" s="41">
        <f>COUNTIF('Saison 2009-10'!$G$2:$G$19,'5-Jahreswertung'!B29)+COUNTIF('Saison 2010-11'!$G$2:$G$19,'5-Jahreswertung'!B29)+COUNTIF('Saison 2011-12'!$G$2:$G$19,'5-Jahreswertung'!B29)+COUNTIF('Saison 2012-13'!$G$2:$G$19,'5-Jahreswertung'!B29)+COUNTIF('Saison 2013-14'!$G$2:$G$19,'5-Jahreswertung'!B29)</f>
        <v>1</v>
      </c>
      <c r="E29" s="41">
        <f>COUNTIF('Saison 2009-10'!$B$2:$C$35,'5-Jahreswertung'!B29)+COUNTIF('Saison 2010-11'!$B$2:$C$35,'5-Jahreswertung'!B29)+COUNTIF('Saison 2011-12'!$B$2:$C$35,'5-Jahreswertung'!B29)+COUNTIF('Saison 2012-13'!$B$2:$C$35,'5-Jahreswertung'!B29)+COUNTIF('Saison 2013-14'!$B$2:$C$35,'5-Jahreswertung'!B29)</f>
        <v>0</v>
      </c>
      <c r="F29" s="41">
        <f>COUNTIF('Saison 2009-10'!$C$2:$C$35,'5-Jahreswertung'!B29)+COUNTIF('Saison 2010-11'!$C$2:$C$35,'5-Jahreswertung'!B29)+COUNTIF('Saison 2011-12'!$C$2:$C$35,'5-Jahreswertung'!B29)+COUNTIF('Saison 2012-13'!$C$2:$C$35,'5-Jahreswertung'!B29)+COUNTIF('Saison 2013-14'!$C$2:$C$35,'5-Jahreswertung'!B29)</f>
        <v>0</v>
      </c>
      <c r="G29" s="45">
        <f t="shared" si="0"/>
        <v>0</v>
      </c>
      <c r="H29" s="45">
        <f t="shared" si="1"/>
        <v>0</v>
      </c>
      <c r="I29" s="45">
        <f t="shared" ca="1" si="2"/>
        <v>0</v>
      </c>
      <c r="J29" s="46">
        <f ca="1">SUMIF('Saison 2009-10'!$G$2:$L$19,'5-Jahreswertung'!B29,'Saison 2009-10'!$L$2:$L$19)+SUMIF('Saison 2010-11'!$G$2:$L$19,'5-Jahreswertung'!B29,'Saison 2010-11'!$L$2:$L$19)+SUMIF('Saison 2011-12'!$G$2:$L$19,'5-Jahreswertung'!B29,'Saison 2011-12'!$L$2:$L$19)+SUMIF('Saison 2012-13'!$G$2:$L$19,'5-Jahreswertung'!B29,'Saison 2012-13'!$L$2:$L$19)+SUMIF('Saison 2013-14'!$G$2:$L$19,'5-Jahreswertung'!B29,'Saison 2013-14'!$L$2:$L$19)</f>
        <v>0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x14ac:dyDescent="0.25">
      <c r="A30" s="39" t="s">
        <v>106</v>
      </c>
      <c r="B30" s="40" t="s">
        <v>60</v>
      </c>
      <c r="C30" s="41" t="s">
        <v>92</v>
      </c>
      <c r="D30" s="41">
        <f>COUNTIF('Saison 2009-10'!$G$2:$G$19,'5-Jahreswertung'!B30)+COUNTIF('Saison 2010-11'!$G$2:$G$19,'5-Jahreswertung'!B30)+COUNTIF('Saison 2011-12'!$G$2:$G$19,'5-Jahreswertung'!B30)+COUNTIF('Saison 2012-13'!$G$2:$G$19,'5-Jahreswertung'!B30)+COUNTIF('Saison 2013-14'!$G$2:$G$19,'5-Jahreswertung'!B30)</f>
        <v>2</v>
      </c>
      <c r="E30" s="41">
        <f>COUNTIF('Saison 2009-10'!$B$2:$C$35,'5-Jahreswertung'!B30)+COUNTIF('Saison 2010-11'!$B$2:$C$35,'5-Jahreswertung'!B30)+COUNTIF('Saison 2011-12'!$B$2:$C$35,'5-Jahreswertung'!B30)+COUNTIF('Saison 2012-13'!$B$2:$C$35,'5-Jahreswertung'!B30)+COUNTIF('Saison 2013-14'!$B$2:$C$35,'5-Jahreswertung'!B30)</f>
        <v>0</v>
      </c>
      <c r="F30" s="41">
        <f>COUNTIF('Saison 2009-10'!$C$2:$C$35,'5-Jahreswertung'!B30)+COUNTIF('Saison 2010-11'!$C$2:$C$35,'5-Jahreswertung'!B30)+COUNTIF('Saison 2011-12'!$C$2:$C$35,'5-Jahreswertung'!B30)+COUNTIF('Saison 2012-13'!$C$2:$C$35,'5-Jahreswertung'!B30)+COUNTIF('Saison 2013-14'!$C$2:$C$35,'5-Jahreswertung'!B30)</f>
        <v>0</v>
      </c>
      <c r="G30" s="45">
        <f t="shared" si="0"/>
        <v>0</v>
      </c>
      <c r="H30" s="45">
        <f t="shared" si="1"/>
        <v>0</v>
      </c>
      <c r="I30" s="45">
        <f t="shared" ca="1" si="2"/>
        <v>0</v>
      </c>
      <c r="J30" s="46">
        <f ca="1">SUMIF('Saison 2009-10'!$G$2:$L$19,'5-Jahreswertung'!B30,'Saison 2009-10'!$L$2:$L$19)+SUMIF('Saison 2010-11'!$G$2:$L$19,'5-Jahreswertung'!B30,'Saison 2010-11'!$L$2:$L$19)+SUMIF('Saison 2011-12'!$G$2:$L$19,'5-Jahreswertung'!B30,'Saison 2011-12'!$L$2:$L$19)+SUMIF('Saison 2012-13'!$G$2:$L$19,'5-Jahreswertung'!B30,'Saison 2012-13'!$L$2:$L$19)+SUMIF('Saison 2013-14'!$G$2:$L$19,'5-Jahreswertung'!B30,'Saison 2013-14'!$L$2:$L$19)</f>
        <v>0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9"/>
      <c r="B31" s="40" t="s">
        <v>62</v>
      </c>
      <c r="C31" s="41" t="s">
        <v>93</v>
      </c>
      <c r="D31" s="41">
        <f>COUNTIF('Saison 2009-10'!$G$2:$G$19,'5-Jahreswertung'!B31)+COUNTIF('Saison 2010-11'!$G$2:$G$19,'5-Jahreswertung'!B31)+COUNTIF('Saison 2011-12'!$G$2:$G$19,'5-Jahreswertung'!B31)+COUNTIF('Saison 2012-13'!$G$2:$G$19,'5-Jahreswertung'!B31)+COUNTIF('Saison 2013-14'!$G$2:$G$19,'5-Jahreswertung'!B31)</f>
        <v>2</v>
      </c>
      <c r="E31" s="41">
        <f>COUNTIF('Saison 2009-10'!$B$2:$C$35,'5-Jahreswertung'!B31)+COUNTIF('Saison 2010-11'!$B$2:$C$35,'5-Jahreswertung'!B31)+COUNTIF('Saison 2011-12'!$B$2:$C$35,'5-Jahreswertung'!B31)+COUNTIF('Saison 2012-13'!$B$2:$C$35,'5-Jahreswertung'!B31)+COUNTIF('Saison 2013-14'!$B$2:$C$35,'5-Jahreswertung'!B31)</f>
        <v>0</v>
      </c>
      <c r="F31" s="41">
        <f>COUNTIF('Saison 2009-10'!$C$2:$C$35,'5-Jahreswertung'!B31)+COUNTIF('Saison 2010-11'!$C$2:$C$35,'5-Jahreswertung'!B31)+COUNTIF('Saison 2011-12'!$C$2:$C$35,'5-Jahreswertung'!B31)+COUNTIF('Saison 2012-13'!$C$2:$C$35,'5-Jahreswertung'!B31)+COUNTIF('Saison 2013-14'!$C$2:$C$35,'5-Jahreswertung'!B31)</f>
        <v>0</v>
      </c>
      <c r="G31" s="45">
        <f t="shared" si="0"/>
        <v>0</v>
      </c>
      <c r="H31" s="45">
        <f t="shared" si="1"/>
        <v>0</v>
      </c>
      <c r="I31" s="45">
        <f t="shared" ca="1" si="2"/>
        <v>0</v>
      </c>
      <c r="J31" s="46">
        <f ca="1">SUMIF('Saison 2009-10'!$G$2:$L$19,'5-Jahreswertung'!B31,'Saison 2009-10'!$L$2:$L$19)+SUMIF('Saison 2010-11'!$G$2:$L$19,'5-Jahreswertung'!B31,'Saison 2010-11'!$L$2:$L$19)+SUMIF('Saison 2011-12'!$G$2:$L$19,'5-Jahreswertung'!B31,'Saison 2011-12'!$L$2:$L$19)+SUMIF('Saison 2012-13'!$G$2:$L$19,'5-Jahreswertung'!B31,'Saison 2012-13'!$L$2:$L$19)+SUMIF('Saison 2013-14'!$G$2:$L$19,'5-Jahreswertung'!B31,'Saison 2013-14'!$L$2:$L$19)</f>
        <v>0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1" x14ac:dyDescent="0.25">
      <c r="A32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x14ac:dyDescent="0.25">
      <c r="A34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x14ac:dyDescent="0.25">
      <c r="A36"/>
    </row>
    <row r="37" spans="1:21" x14ac:dyDescent="0.25">
      <c r="A37"/>
    </row>
    <row r="38" spans="1:21" x14ac:dyDescent="0.25">
      <c r="A38"/>
    </row>
    <row r="39" spans="1:21" x14ac:dyDescent="0.25">
      <c r="A39"/>
    </row>
    <row r="40" spans="1:21" x14ac:dyDescent="0.25">
      <c r="A40"/>
    </row>
    <row r="41" spans="1:21" x14ac:dyDescent="0.25">
      <c r="A41"/>
    </row>
    <row r="42" spans="1:21" x14ac:dyDescent="0.25">
      <c r="A42"/>
    </row>
    <row r="43" spans="1:21" x14ac:dyDescent="0.25">
      <c r="A43"/>
    </row>
    <row r="44" spans="1:21" x14ac:dyDescent="0.25">
      <c r="A44"/>
    </row>
    <row r="45" spans="1:21" x14ac:dyDescent="0.25">
      <c r="A45"/>
    </row>
    <row r="46" spans="1:21" x14ac:dyDescent="0.25">
      <c r="A46"/>
    </row>
    <row r="47" spans="1:21" x14ac:dyDescent="0.25">
      <c r="A47"/>
    </row>
    <row r="48" spans="1:2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Saison 2009-10</vt:lpstr>
      <vt:lpstr>Saison 2010-11</vt:lpstr>
      <vt:lpstr>Saison 2011-12</vt:lpstr>
      <vt:lpstr>Saison 2012-13</vt:lpstr>
      <vt:lpstr>Saison 2013-14</vt:lpstr>
      <vt:lpstr>5-Jahreswertung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2014-04-24T12:58:54Z</cp:lastPrinted>
  <dcterms:created xsi:type="dcterms:W3CDTF">2013-10-11T19:50:32Z</dcterms:created>
  <dcterms:modified xsi:type="dcterms:W3CDTF">2014-04-24T13:00:23Z</dcterms:modified>
</cp:coreProperties>
</file>